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Xanum Petrosyan\Desktop\եկամուտներ\31.07.2023թ\"/>
    </mc:Choice>
  </mc:AlternateContent>
  <bookViews>
    <workbookView xWindow="0" yWindow="0" windowWidth="20490" windowHeight="7455" tabRatio="535"/>
  </bookViews>
  <sheets>
    <sheet name="Ekamut" sheetId="15" r:id="rId1"/>
    <sheet name="Sheet1" sheetId="22" state="hidden" r:id="rId2"/>
    <sheet name="Mutqer11" sheetId="14" state="hidden" r:id="rId3"/>
    <sheet name="Лист1" sheetId="16" state="hidden" r:id="rId4"/>
    <sheet name="Лист2" sheetId="17" state="hidden" r:id="rId5"/>
    <sheet name="Лист3" sheetId="18" state="hidden" r:id="rId6"/>
    <sheet name="Лист5" sheetId="20" state="hidden" r:id="rId7"/>
    <sheet name="Лист4" sheetId="21" state="hidden" r:id="rId8"/>
  </sheets>
  <definedNames>
    <definedName name="_xlnm.Print_Titles" localSheetId="0">Ekamut!$A:$B,Ekamut!$2:$6</definedName>
    <definedName name="_xlnm.Print_Titles" localSheetId="2">Mutqer11!$B:$B</definedName>
    <definedName name="_xlnm.Print_Titles" localSheetId="7">Лист4!$B:$B</definedName>
    <definedName name="_xlnm.Print_Titles" localSheetId="6">Лист5!$A:$B,Лист5!$5:$7</definedName>
  </definedNames>
  <calcPr calcId="152511"/>
</workbook>
</file>

<file path=xl/calcChain.xml><?xml version="1.0" encoding="utf-8"?>
<calcChain xmlns="http://schemas.openxmlformats.org/spreadsheetml/2006/main">
  <c r="AU18" i="15" l="1"/>
  <c r="BX20" i="15" l="1"/>
  <c r="BW18" i="15"/>
  <c r="CA18" i="15" l="1"/>
  <c r="BY18" i="15"/>
  <c r="AN9" i="15" l="1"/>
  <c r="AO8" i="15" l="1"/>
  <c r="AO9" i="15"/>
  <c r="AO10" i="15"/>
  <c r="AO11" i="15"/>
  <c r="AO12" i="15"/>
  <c r="AO13" i="15"/>
  <c r="AO14" i="15"/>
  <c r="AO15" i="15"/>
  <c r="AO16" i="15"/>
  <c r="AO17" i="15"/>
  <c r="AN8" i="15"/>
  <c r="AN10" i="15"/>
  <c r="AN11" i="15"/>
  <c r="AN12" i="15"/>
  <c r="AN13" i="15"/>
  <c r="AN14" i="15"/>
  <c r="AN15" i="15"/>
  <c r="AN16" i="15"/>
  <c r="AN17" i="15"/>
  <c r="AO7" i="15"/>
  <c r="AN7" i="15"/>
  <c r="O11" i="15" l="1"/>
  <c r="EE13" i="15" l="1"/>
  <c r="Y6" i="15" l="1"/>
  <c r="AE16" i="15" l="1"/>
  <c r="AE17" i="15"/>
  <c r="DT6" i="15" l="1"/>
  <c r="DK8" i="15"/>
  <c r="DK9" i="15"/>
  <c r="DK10" i="15"/>
  <c r="DK11" i="15"/>
  <c r="DK12" i="15"/>
  <c r="DK13" i="15"/>
  <c r="DK14" i="15"/>
  <c r="DK15" i="15"/>
  <c r="DK16" i="15"/>
  <c r="DK17" i="15"/>
  <c r="DL7" i="15"/>
  <c r="DK7" i="15"/>
  <c r="DJ8" i="15"/>
  <c r="DJ9" i="15"/>
  <c r="DJ10" i="15"/>
  <c r="DJ11" i="15"/>
  <c r="DJ12" i="15"/>
  <c r="DJ13" i="15"/>
  <c r="DJ14" i="15"/>
  <c r="DJ15" i="15"/>
  <c r="DJ16" i="15"/>
  <c r="DJ17" i="15"/>
  <c r="DJ7" i="15"/>
  <c r="DG18" i="15"/>
  <c r="DG20" i="15" s="1"/>
  <c r="DF18" i="15"/>
  <c r="BA18" i="15"/>
  <c r="DF20" i="15" l="1"/>
  <c r="DI8" i="15"/>
  <c r="DI9" i="15"/>
  <c r="DI10" i="15"/>
  <c r="DI11" i="15"/>
  <c r="DI12" i="15"/>
  <c r="DI13" i="15"/>
  <c r="DI14" i="15"/>
  <c r="DI15" i="15"/>
  <c r="DI16" i="15"/>
  <c r="DI17" i="15"/>
  <c r="DI7" i="15"/>
  <c r="AD12" i="15" l="1"/>
  <c r="AB9" i="15"/>
  <c r="AD17" i="15" l="1"/>
  <c r="AC17" i="15" l="1"/>
  <c r="AB17" i="15"/>
  <c r="AA18" i="15"/>
  <c r="AW8" i="15" l="1"/>
  <c r="AW9" i="15"/>
  <c r="AM8" i="15" l="1"/>
  <c r="H7" i="15" l="1"/>
  <c r="P7" i="15" l="1"/>
  <c r="AE13" i="15" l="1"/>
  <c r="AD13" i="15"/>
  <c r="DL17" i="15" l="1"/>
  <c r="O17" i="15"/>
  <c r="P9" i="15"/>
  <c r="AE15" i="15" l="1"/>
  <c r="AE11" i="15" l="1"/>
  <c r="EE11" i="15"/>
  <c r="BV15" i="15" l="1"/>
  <c r="P13" i="15" l="1"/>
  <c r="BG15" i="15"/>
  <c r="O15" i="15"/>
  <c r="AE8" i="15" l="1"/>
  <c r="AE12" i="15" l="1"/>
  <c r="BU12" i="15"/>
  <c r="AM9" i="15" l="1"/>
  <c r="AM10" i="15"/>
  <c r="AM11" i="15"/>
  <c r="AM12" i="15"/>
  <c r="AM13" i="15"/>
  <c r="AM14" i="15"/>
  <c r="AM15" i="15"/>
  <c r="AM16" i="15"/>
  <c r="AM17" i="15"/>
  <c r="AM7" i="15"/>
  <c r="O16" i="15"/>
  <c r="O14" i="15"/>
  <c r="O13" i="15"/>
  <c r="O12" i="15"/>
  <c r="O8" i="15"/>
  <c r="AD11" i="15" l="1"/>
  <c r="AH18" i="15" l="1"/>
  <c r="CC7" i="15"/>
  <c r="CB7" i="15"/>
  <c r="AZ7" i="15" l="1"/>
  <c r="AY7" i="15"/>
  <c r="AC7" i="15"/>
  <c r="AB7" i="15"/>
  <c r="X7" i="15"/>
  <c r="U7" i="15"/>
  <c r="W7" i="15"/>
  <c r="N7" i="15"/>
  <c r="M7" i="15"/>
  <c r="I7" i="15"/>
  <c r="EC7" i="15" l="1"/>
  <c r="EB7" i="15"/>
  <c r="DS7" i="15"/>
  <c r="DR7" i="15"/>
  <c r="DE7" i="15"/>
  <c r="DD7" i="15"/>
  <c r="CH7" i="15"/>
  <c r="CG7" i="15"/>
  <c r="BO7" i="15"/>
  <c r="BN7" i="15"/>
  <c r="BG7" i="15"/>
  <c r="BE7" i="15"/>
  <c r="BD7" i="15"/>
  <c r="AW7" i="15"/>
  <c r="I8" i="15"/>
  <c r="I9" i="15"/>
  <c r="I10" i="15"/>
  <c r="I11" i="15"/>
  <c r="I12" i="15"/>
  <c r="I13" i="15"/>
  <c r="I14" i="15"/>
  <c r="I15" i="15"/>
  <c r="I16" i="15"/>
  <c r="I17" i="15"/>
  <c r="F7" i="15"/>
  <c r="M6" i="15"/>
  <c r="AB6" i="15" s="1"/>
  <c r="AK6" i="15" s="1"/>
  <c r="AP6" i="15" s="1"/>
  <c r="AY6" i="15" s="1"/>
  <c r="BD6" i="15" s="1"/>
  <c r="BN6" i="15" s="1"/>
  <c r="BS6" i="15" s="1"/>
  <c r="CG6" i="15" s="1"/>
  <c r="N6" i="15"/>
  <c r="AC6" i="15" s="1"/>
  <c r="AL6" i="15" s="1"/>
  <c r="AQ6" i="15" s="1"/>
  <c r="AZ6" i="15" s="1"/>
  <c r="BE6" i="15" s="1"/>
  <c r="BO6" i="15" s="1"/>
  <c r="BT6" i="15" s="1"/>
  <c r="CH6" i="15" s="1"/>
  <c r="X13" i="15"/>
  <c r="W13" i="15"/>
  <c r="AC8" i="15"/>
  <c r="AC9" i="15"/>
  <c r="AC10" i="15"/>
  <c r="AC11" i="15"/>
  <c r="AC12" i="15"/>
  <c r="AC13" i="15"/>
  <c r="AC14" i="15"/>
  <c r="AC15" i="15"/>
  <c r="AC16" i="15"/>
  <c r="AB8" i="15"/>
  <c r="AB10" i="15"/>
  <c r="AB11" i="15"/>
  <c r="AB12" i="15"/>
  <c r="AB13" i="15"/>
  <c r="AB14" i="15"/>
  <c r="AB15" i="15"/>
  <c r="AB16" i="15"/>
  <c r="K6" i="15"/>
  <c r="Z6" i="15" s="1"/>
  <c r="AH6" i="15" s="1"/>
  <c r="AN6" i="15" s="1"/>
  <c r="AV6" i="15" s="1"/>
  <c r="BB6" i="15" s="1"/>
  <c r="BJ6" i="15" s="1"/>
  <c r="BQ6" i="15" s="1"/>
  <c r="AA6" i="15"/>
  <c r="AJ6" i="15" s="1"/>
  <c r="AO6" i="15" s="1"/>
  <c r="AX6" i="15" s="1"/>
  <c r="BC6" i="15" s="1"/>
  <c r="BL6" i="15" s="1"/>
  <c r="BR6" i="15" s="1"/>
  <c r="CF6" i="15" s="1"/>
  <c r="CE6" i="15" l="1"/>
  <c r="CM6" i="15" s="1"/>
  <c r="CS6" i="15" s="1"/>
  <c r="DA6" i="15" s="1"/>
  <c r="DG6" i="15" s="1"/>
  <c r="DO6" i="15" s="1"/>
  <c r="DU6" i="15" s="1"/>
  <c r="BY6" i="15"/>
  <c r="AM6" i="15"/>
  <c r="BA6" i="15" s="1"/>
  <c r="BP6" i="15" s="1"/>
  <c r="CD6" i="15" s="1"/>
  <c r="CR6" i="15" s="1"/>
  <c r="CC6" i="15"/>
  <c r="CQ6" i="15"/>
  <c r="CV6" i="15" s="1"/>
  <c r="DE6" i="15" s="1"/>
  <c r="DJ6" i="15" s="1"/>
  <c r="CB6" i="15"/>
  <c r="CP6" i="15"/>
  <c r="CU6" i="15" s="1"/>
  <c r="DD6" i="15" s="1"/>
  <c r="DI6" i="15" s="1"/>
  <c r="CA6" i="15"/>
  <c r="CO6" i="15"/>
  <c r="CT6" i="15" s="1"/>
  <c r="DC6" i="15" s="1"/>
  <c r="DH6" i="15" s="1"/>
  <c r="EA18" i="15"/>
  <c r="DZ18" i="15"/>
  <c r="DZ20" i="15" s="1"/>
  <c r="DY18" i="15"/>
  <c r="DY20" i="15" s="1"/>
  <c r="DV18" i="15"/>
  <c r="DU18" i="15"/>
  <c r="DU20" i="15" s="1"/>
  <c r="DT18" i="15"/>
  <c r="DQ18" i="15"/>
  <c r="DQ20" i="15" s="1"/>
  <c r="DM20" i="15"/>
  <c r="DO18" i="15"/>
  <c r="DN18" i="15"/>
  <c r="DN20" i="15" s="1"/>
  <c r="DM18" i="15"/>
  <c r="DH18" i="15"/>
  <c r="DC18" i="15"/>
  <c r="DA18" i="15"/>
  <c r="DA20" i="15" s="1"/>
  <c r="CZ18" i="15"/>
  <c r="CZ20" i="15" s="1"/>
  <c r="CY18" i="15"/>
  <c r="DK18" i="15" s="1"/>
  <c r="CT18" i="15"/>
  <c r="CS18" i="15"/>
  <c r="CS20" i="15" s="1"/>
  <c r="CR18" i="15"/>
  <c r="CR20" i="15" s="1"/>
  <c r="CN17" i="15"/>
  <c r="CO18" i="15"/>
  <c r="CO20" i="15" s="1"/>
  <c r="CM18" i="15"/>
  <c r="CM20" i="15" s="1"/>
  <c r="CL18" i="15"/>
  <c r="CL20" i="15" s="1"/>
  <c r="CK18" i="15"/>
  <c r="CK20" i="15" s="1"/>
  <c r="CH17" i="15"/>
  <c r="CI17" i="15"/>
  <c r="CJ17" i="15"/>
  <c r="CF18" i="15"/>
  <c r="CF20" i="15" s="1"/>
  <c r="CE18" i="15"/>
  <c r="CE20" i="15" s="1"/>
  <c r="CD18" i="15"/>
  <c r="CD20" i="15" s="1"/>
  <c r="CA20" i="15"/>
  <c r="BX18" i="15"/>
  <c r="BW20" i="15"/>
  <c r="BR18" i="15"/>
  <c r="BQ18" i="15"/>
  <c r="BQ20" i="15" s="1"/>
  <c r="BP18" i="15"/>
  <c r="BP20" i="15" s="1"/>
  <c r="BL18" i="15"/>
  <c r="BL20" i="15" s="1"/>
  <c r="BJ18" i="15"/>
  <c r="BJ20" i="15" s="1"/>
  <c r="BI18" i="15"/>
  <c r="BH18" i="15"/>
  <c r="BH20" i="15" s="1"/>
  <c r="BG17" i="15"/>
  <c r="BB18" i="15"/>
  <c r="BB20" i="15" s="1"/>
  <c r="BC18" i="15"/>
  <c r="AX18" i="15"/>
  <c r="AX20" i="15" s="1"/>
  <c r="AW17" i="15"/>
  <c r="AU20" i="15"/>
  <c r="AV18" i="15"/>
  <c r="AV20" i="15" s="1"/>
  <c r="AT18" i="15"/>
  <c r="AT20" i="15" s="1"/>
  <c r="AD16" i="15"/>
  <c r="Z18" i="15"/>
  <c r="Z20" i="15" s="1"/>
  <c r="AA20" i="15"/>
  <c r="Y18" i="15"/>
  <c r="X17" i="15"/>
  <c r="W17" i="15"/>
  <c r="V18" i="15"/>
  <c r="V20" i="15" s="1"/>
  <c r="R18" i="15"/>
  <c r="R20" i="15" s="1"/>
  <c r="T18" i="15"/>
  <c r="S18" i="15"/>
  <c r="Q18" i="15"/>
  <c r="Q20" i="15" s="1"/>
  <c r="K18" i="15"/>
  <c r="L18" i="15"/>
  <c r="L20" i="15" s="1"/>
  <c r="J18" i="15"/>
  <c r="E18" i="15"/>
  <c r="E20" i="15" s="1"/>
  <c r="CN7" i="15"/>
  <c r="BK17" i="15"/>
  <c r="CY20" i="15" l="1"/>
  <c r="DB20" i="15" s="1"/>
  <c r="Y20" i="15"/>
  <c r="AD20" i="15" s="1"/>
  <c r="AD18" i="15"/>
  <c r="DH20" i="15"/>
  <c r="DJ20" i="15" s="1"/>
  <c r="DI18" i="15"/>
  <c r="U18" i="15"/>
  <c r="BF18" i="15"/>
  <c r="AW20" i="15"/>
  <c r="CN20" i="15"/>
  <c r="ED18" i="15"/>
  <c r="DP20" i="15"/>
  <c r="DR18" i="15"/>
  <c r="AW18" i="15"/>
  <c r="BK18" i="15"/>
  <c r="S20" i="15"/>
  <c r="U20" i="15" s="1"/>
  <c r="BI20" i="15"/>
  <c r="BK20" i="15" s="1"/>
  <c r="DE18" i="15"/>
  <c r="DP18" i="15"/>
  <c r="BU20" i="15"/>
  <c r="DK20" i="15"/>
  <c r="X20" i="15"/>
  <c r="DB18" i="15"/>
  <c r="DS20" i="15"/>
  <c r="DC20" i="15"/>
  <c r="DE20" i="15" s="1"/>
  <c r="CQ20" i="15"/>
  <c r="T20" i="15"/>
  <c r="W20" i="15" s="1"/>
  <c r="W18" i="15"/>
  <c r="DV20" i="15"/>
  <c r="EE20" i="15" s="1"/>
  <c r="EE18" i="15"/>
  <c r="BZ18" i="15"/>
  <c r="BZ20" i="15"/>
  <c r="CC20" i="15"/>
  <c r="CC18" i="15"/>
  <c r="CN18" i="15"/>
  <c r="CW20" i="15"/>
  <c r="DS18" i="15"/>
  <c r="X18" i="15"/>
  <c r="DS6" i="15"/>
  <c r="EC6" i="15" s="1"/>
  <c r="DX6" i="15"/>
  <c r="DR6" i="15"/>
  <c r="EB6" i="15" s="1"/>
  <c r="DW6" i="15"/>
  <c r="DQ6" i="15"/>
  <c r="DV6" i="15"/>
  <c r="BD18" i="15"/>
  <c r="DO20" i="15"/>
  <c r="DR20" i="15" s="1"/>
  <c r="DD18" i="15"/>
  <c r="CX18" i="15"/>
  <c r="CP20" i="15"/>
  <c r="CQ18" i="15"/>
  <c r="CP18" i="15"/>
  <c r="CB18" i="15"/>
  <c r="CJ20" i="15"/>
  <c r="BY20" i="15"/>
  <c r="CB20" i="15" s="1"/>
  <c r="BO20" i="15"/>
  <c r="BN20" i="15"/>
  <c r="BN18" i="15"/>
  <c r="BO18" i="15"/>
  <c r="AY20" i="15"/>
  <c r="AZ20" i="15"/>
  <c r="AY18" i="15"/>
  <c r="AZ18" i="15"/>
  <c r="EB18" i="15"/>
  <c r="DT20" i="15"/>
  <c r="BS18" i="15"/>
  <c r="EA20" i="15"/>
  <c r="EB20" i="15" s="1"/>
  <c r="BC20" i="15"/>
  <c r="BG20" i="15" s="1"/>
  <c r="EC18" i="15"/>
  <c r="DL18" i="15"/>
  <c r="CW18" i="15"/>
  <c r="CJ18" i="15"/>
  <c r="BV18" i="15"/>
  <c r="BU18" i="15"/>
  <c r="M18" i="15"/>
  <c r="N18" i="15"/>
  <c r="DX18" i="15"/>
  <c r="DW18" i="15"/>
  <c r="DJ18" i="15"/>
  <c r="CV18" i="15"/>
  <c r="CT20" i="15"/>
  <c r="CU18" i="15"/>
  <c r="CI20" i="15"/>
  <c r="CH20" i="15"/>
  <c r="CI18" i="15"/>
  <c r="CH18" i="15"/>
  <c r="CG18" i="15"/>
  <c r="CG20" i="15"/>
  <c r="BT18" i="15"/>
  <c r="BR20" i="15"/>
  <c r="BA20" i="15"/>
  <c r="BF20" i="15" s="1"/>
  <c r="BE18" i="15"/>
  <c r="BG18" i="15"/>
  <c r="AB20" i="15"/>
  <c r="AB18" i="15"/>
  <c r="AC18" i="15"/>
  <c r="K20" i="15"/>
  <c r="M20" i="15" s="1"/>
  <c r="J20" i="15"/>
  <c r="AC20" i="15" l="1"/>
  <c r="DX20" i="15"/>
  <c r="DW20" i="15"/>
  <c r="DI20" i="15"/>
  <c r="DL20" i="15"/>
  <c r="DD20" i="15"/>
  <c r="EC20" i="15"/>
  <c r="ED20" i="15"/>
  <c r="BE20" i="15"/>
  <c r="BD20" i="15"/>
  <c r="CX20" i="15"/>
  <c r="CV20" i="15"/>
  <c r="CU20" i="15"/>
  <c r="BV20" i="15"/>
  <c r="BT20" i="15"/>
  <c r="BS20" i="15"/>
  <c r="N20" i="15"/>
  <c r="BK16" i="15"/>
  <c r="BK15" i="15"/>
  <c r="BK14" i="15" l="1"/>
  <c r="BK13" i="15"/>
  <c r="BK12" i="15" l="1"/>
  <c r="BK11" i="15"/>
  <c r="BG10" i="15"/>
  <c r="BG11" i="15"/>
  <c r="BK10" i="15" l="1"/>
  <c r="BK9" i="15" l="1"/>
  <c r="BK7" i="15"/>
  <c r="AR17" i="15" l="1"/>
  <c r="AW16" i="15" l="1"/>
  <c r="AY15" i="15"/>
  <c r="AW15" i="15"/>
  <c r="AW14" i="15" l="1"/>
  <c r="AW13" i="15"/>
  <c r="AW12" i="15" l="1"/>
  <c r="G18" i="15"/>
  <c r="D18" i="15"/>
  <c r="C18" i="15"/>
  <c r="O18" i="15" s="1"/>
  <c r="AY11" i="15"/>
  <c r="AZ11" i="15"/>
  <c r="AW11" i="15"/>
  <c r="D20" i="15" l="1"/>
  <c r="F18" i="15"/>
  <c r="I18" i="15"/>
  <c r="H18" i="15"/>
  <c r="BM18" i="15"/>
  <c r="C20" i="15"/>
  <c r="O20" i="15" s="1"/>
  <c r="G20" i="15"/>
  <c r="AO20" i="15"/>
  <c r="AO18" i="15"/>
  <c r="F20" i="15" l="1"/>
  <c r="I20" i="15"/>
  <c r="H20" i="15"/>
  <c r="BM20" i="15"/>
  <c r="AY10" i="15" l="1"/>
  <c r="AZ10" i="15"/>
  <c r="AW10" i="15"/>
  <c r="EE15" i="15" l="1"/>
  <c r="ED15" i="15"/>
  <c r="EC15" i="15"/>
  <c r="EB15" i="15"/>
  <c r="EE14" i="15"/>
  <c r="ED14" i="15"/>
  <c r="EC14" i="15"/>
  <c r="EB14" i="15"/>
  <c r="ED13" i="15"/>
  <c r="EC13" i="15"/>
  <c r="EB13" i="15"/>
  <c r="EE12" i="15"/>
  <c r="ED12" i="15"/>
  <c r="EC12" i="15"/>
  <c r="EB12" i="15"/>
  <c r="ED11" i="15"/>
  <c r="EC11" i="15"/>
  <c r="EB11" i="15"/>
  <c r="EE10" i="15"/>
  <c r="ED10" i="15"/>
  <c r="EC10" i="15"/>
  <c r="EB10" i="15"/>
  <c r="EE9" i="15"/>
  <c r="ED9" i="15"/>
  <c r="EC9" i="15"/>
  <c r="EB9" i="15"/>
  <c r="EE8" i="15"/>
  <c r="ED8" i="15"/>
  <c r="EC8" i="15"/>
  <c r="EB8" i="15"/>
  <c r="EE7" i="15"/>
  <c r="ED7" i="15"/>
  <c r="DX15" i="15"/>
  <c r="DW15" i="15"/>
  <c r="DX14" i="15"/>
  <c r="DW14" i="15"/>
  <c r="DX13" i="15"/>
  <c r="DW13" i="15"/>
  <c r="DX12" i="15"/>
  <c r="DW12" i="15"/>
  <c r="DX11" i="15"/>
  <c r="DW11" i="15"/>
  <c r="DX10" i="15"/>
  <c r="DW10" i="15"/>
  <c r="DX9" i="15"/>
  <c r="DW9" i="15"/>
  <c r="DX8" i="15"/>
  <c r="DW8" i="15"/>
  <c r="DX7" i="15"/>
  <c r="DW7" i="15"/>
  <c r="DS15" i="15"/>
  <c r="DR15" i="15"/>
  <c r="DS14" i="15"/>
  <c r="DR14" i="15"/>
  <c r="DS13" i="15"/>
  <c r="DR13" i="15"/>
  <c r="DS12" i="15"/>
  <c r="DR12" i="15"/>
  <c r="DS11" i="15"/>
  <c r="DR11" i="15"/>
  <c r="DS10" i="15"/>
  <c r="DR10" i="15"/>
  <c r="DS9" i="15"/>
  <c r="DR9" i="15"/>
  <c r="DS8" i="15"/>
  <c r="DR8" i="15"/>
  <c r="DP15" i="15"/>
  <c r="DP14" i="15"/>
  <c r="DP13" i="15"/>
  <c r="DP12" i="15"/>
  <c r="DP11" i="15"/>
  <c r="DP10" i="15"/>
  <c r="DP9" i="15"/>
  <c r="DP8" i="15"/>
  <c r="DP7" i="15"/>
  <c r="DL15" i="15"/>
  <c r="DL14" i="15"/>
  <c r="DL13" i="15"/>
  <c r="DL12" i="15"/>
  <c r="DL11" i="15"/>
  <c r="DL10" i="15"/>
  <c r="DL9" i="15"/>
  <c r="DL8" i="15"/>
  <c r="DE15" i="15"/>
  <c r="DD15" i="15"/>
  <c r="DE14" i="15"/>
  <c r="DD14" i="15"/>
  <c r="DE13" i="15"/>
  <c r="DD13" i="15"/>
  <c r="DE12" i="15"/>
  <c r="DD12" i="15"/>
  <c r="DE11" i="15"/>
  <c r="DD11" i="15"/>
  <c r="DE10" i="15"/>
  <c r="DD10" i="15"/>
  <c r="DE9" i="15"/>
  <c r="DD9" i="15"/>
  <c r="DE8" i="15"/>
  <c r="DD8" i="15"/>
  <c r="DB15" i="15"/>
  <c r="DB14" i="15"/>
  <c r="DB13" i="15"/>
  <c r="DB12" i="15"/>
  <c r="DB11" i="15"/>
  <c r="DB10" i="15"/>
  <c r="DB9" i="15"/>
  <c r="DB8" i="15"/>
  <c r="DB7" i="15"/>
  <c r="CX15" i="15"/>
  <c r="CW15" i="15"/>
  <c r="CV15" i="15"/>
  <c r="CU15" i="15"/>
  <c r="CX14" i="15"/>
  <c r="CW14" i="15"/>
  <c r="CV14" i="15"/>
  <c r="CU14" i="15"/>
  <c r="CX13" i="15"/>
  <c r="CW13" i="15"/>
  <c r="CV13" i="15"/>
  <c r="CU13" i="15"/>
  <c r="CX12" i="15"/>
  <c r="CW12" i="15"/>
  <c r="CV12" i="15"/>
  <c r="CU12" i="15"/>
  <c r="CX11" i="15"/>
  <c r="CW11" i="15"/>
  <c r="CV11" i="15"/>
  <c r="CU11" i="15"/>
  <c r="CX10" i="15"/>
  <c r="CW10" i="15"/>
  <c r="CV10" i="15"/>
  <c r="CU10" i="15"/>
  <c r="CX9" i="15"/>
  <c r="CW9" i="15"/>
  <c r="CV9" i="15"/>
  <c r="CU9" i="15"/>
  <c r="CX8" i="15"/>
  <c r="CW8" i="15"/>
  <c r="CV8" i="15"/>
  <c r="CU8" i="15"/>
  <c r="CX7" i="15"/>
  <c r="CW7" i="15"/>
  <c r="CV7" i="15"/>
  <c r="CU7" i="15"/>
  <c r="CQ15" i="15"/>
  <c r="CP15" i="15"/>
  <c r="CQ14" i="15"/>
  <c r="CP14" i="15"/>
  <c r="CQ13" i="15"/>
  <c r="CP13" i="15"/>
  <c r="CQ12" i="15"/>
  <c r="CP12" i="15"/>
  <c r="CQ11" i="15"/>
  <c r="CP11" i="15"/>
  <c r="CQ10" i="15"/>
  <c r="CP10" i="15"/>
  <c r="CQ9" i="15"/>
  <c r="CP9" i="15"/>
  <c r="CQ7" i="15"/>
  <c r="CP7" i="15"/>
  <c r="CN15" i="15"/>
  <c r="CN14" i="15"/>
  <c r="CN13" i="15"/>
  <c r="CN12" i="15"/>
  <c r="CN11" i="15"/>
  <c r="CN10" i="15"/>
  <c r="CN9" i="15"/>
  <c r="CJ15" i="15"/>
  <c r="CI15" i="15"/>
  <c r="CH15" i="15"/>
  <c r="CG15" i="15"/>
  <c r="CJ14" i="15"/>
  <c r="CI14" i="15"/>
  <c r="CH14" i="15"/>
  <c r="CG14" i="15"/>
  <c r="CJ13" i="15"/>
  <c r="CI13" i="15"/>
  <c r="CH13" i="15"/>
  <c r="CG13" i="15"/>
  <c r="CJ12" i="15"/>
  <c r="CI12" i="15"/>
  <c r="CH12" i="15"/>
  <c r="CG12" i="15"/>
  <c r="CJ11" i="15"/>
  <c r="CI11" i="15"/>
  <c r="CH11" i="15"/>
  <c r="CG11" i="15"/>
  <c r="CJ10" i="15"/>
  <c r="CI10" i="15"/>
  <c r="CH10" i="15"/>
  <c r="CG10" i="15"/>
  <c r="CJ9" i="15"/>
  <c r="CI9" i="15"/>
  <c r="CJ7" i="15"/>
  <c r="CI7" i="15"/>
  <c r="CC16" i="15"/>
  <c r="CB16" i="15"/>
  <c r="CC15" i="15"/>
  <c r="CB15" i="15"/>
  <c r="CC14" i="15"/>
  <c r="CB14" i="15"/>
  <c r="CC13" i="15"/>
  <c r="CB13" i="15"/>
  <c r="CC12" i="15"/>
  <c r="CB12" i="15"/>
  <c r="CC11" i="15"/>
  <c r="CB11" i="15"/>
  <c r="CC10" i="15"/>
  <c r="CB10" i="15"/>
  <c r="CC9" i="15"/>
  <c r="CB9" i="15"/>
  <c r="BZ15" i="15"/>
  <c r="BZ14" i="15"/>
  <c r="BZ13" i="15"/>
  <c r="BZ12" i="15"/>
  <c r="BZ11" i="15"/>
  <c r="BZ10" i="15"/>
  <c r="BZ9" i="15"/>
  <c r="BZ8" i="15"/>
  <c r="BZ7" i="15"/>
  <c r="BU15" i="15"/>
  <c r="BT15" i="15"/>
  <c r="BS15" i="15"/>
  <c r="BV14" i="15"/>
  <c r="BU14" i="15"/>
  <c r="BT14" i="15"/>
  <c r="BS14" i="15"/>
  <c r="BV13" i="15"/>
  <c r="BU13" i="15"/>
  <c r="BT13" i="15"/>
  <c r="BS13" i="15"/>
  <c r="BV12" i="15"/>
  <c r="BT12" i="15"/>
  <c r="BS12" i="15"/>
  <c r="BV11" i="15"/>
  <c r="BU11" i="15"/>
  <c r="BT11" i="15"/>
  <c r="BS11" i="15"/>
  <c r="BV10" i="15"/>
  <c r="BU10" i="15"/>
  <c r="BT10" i="15"/>
  <c r="BS10" i="15"/>
  <c r="BV9" i="15"/>
  <c r="BU9" i="15"/>
  <c r="BT9" i="15"/>
  <c r="BS9" i="15"/>
  <c r="BV8" i="15"/>
  <c r="BU8" i="15"/>
  <c r="BT8" i="15"/>
  <c r="BS8" i="15"/>
  <c r="BV7" i="15"/>
  <c r="BU7" i="15"/>
  <c r="BT7" i="15"/>
  <c r="BS7" i="15"/>
  <c r="BO15" i="15"/>
  <c r="BN15" i="15"/>
  <c r="BO14" i="15"/>
  <c r="BN14" i="15"/>
  <c r="BO13" i="15"/>
  <c r="BN13" i="15"/>
  <c r="BO12" i="15"/>
  <c r="BN12" i="15"/>
  <c r="BO11" i="15"/>
  <c r="BN11" i="15"/>
  <c r="BO10" i="15"/>
  <c r="BN10" i="15"/>
  <c r="BO9" i="15"/>
  <c r="BN9" i="15"/>
  <c r="BO8" i="15"/>
  <c r="BN8" i="15"/>
  <c r="BF15" i="15"/>
  <c r="BE15" i="15"/>
  <c r="BD15" i="15"/>
  <c r="BG14" i="15"/>
  <c r="BF14" i="15"/>
  <c r="BE14" i="15"/>
  <c r="BD14" i="15"/>
  <c r="BG13" i="15"/>
  <c r="BF13" i="15"/>
  <c r="BE13" i="15"/>
  <c r="BD13" i="15"/>
  <c r="BG12" i="15"/>
  <c r="BF12" i="15"/>
  <c r="BE12" i="15"/>
  <c r="BD12" i="15"/>
  <c r="BF11" i="15"/>
  <c r="BE11" i="15"/>
  <c r="BD11" i="15"/>
  <c r="BF10" i="15"/>
  <c r="BE10" i="15"/>
  <c r="BD10" i="15"/>
  <c r="BG9" i="15"/>
  <c r="BF9" i="15"/>
  <c r="BE9" i="15"/>
  <c r="BD9" i="15"/>
  <c r="BG8" i="15"/>
  <c r="BF8" i="15"/>
  <c r="BE8" i="15"/>
  <c r="BD8" i="15"/>
  <c r="BF7" i="15"/>
  <c r="AZ15" i="15"/>
  <c r="AZ14" i="15"/>
  <c r="AY14" i="15"/>
  <c r="AZ13" i="15"/>
  <c r="AY13" i="15"/>
  <c r="AZ12" i="15"/>
  <c r="AY12" i="15"/>
  <c r="AZ9" i="15"/>
  <c r="AY9" i="15"/>
  <c r="AZ8" i="15"/>
  <c r="AY8" i="15"/>
  <c r="AS11" i="15"/>
  <c r="AL11" i="15"/>
  <c r="AR7" i="15"/>
  <c r="AD8" i="15"/>
  <c r="AD15" i="15"/>
  <c r="AE14" i="15"/>
  <c r="AD14" i="15"/>
  <c r="AE10" i="15"/>
  <c r="AD10" i="15"/>
  <c r="AE9" i="15"/>
  <c r="AD9" i="15"/>
  <c r="AE7" i="15"/>
  <c r="AD7" i="15"/>
  <c r="X15" i="15"/>
  <c r="W15" i="15"/>
  <c r="X14" i="15"/>
  <c r="W14" i="15"/>
  <c r="X12" i="15"/>
  <c r="W12" i="15"/>
  <c r="X11" i="15"/>
  <c r="W11" i="15"/>
  <c r="X10" i="15"/>
  <c r="W10" i="15"/>
  <c r="X9" i="15"/>
  <c r="W9" i="15"/>
  <c r="X8" i="15"/>
  <c r="W8" i="15"/>
  <c r="U17" i="15"/>
  <c r="U16" i="15"/>
  <c r="U15" i="15"/>
  <c r="U14" i="15"/>
  <c r="U13" i="15"/>
  <c r="U12" i="15"/>
  <c r="U11" i="15"/>
  <c r="U10" i="15"/>
  <c r="U9" i="15"/>
  <c r="P16" i="15"/>
  <c r="P15" i="15"/>
  <c r="P14" i="15"/>
  <c r="P12" i="15"/>
  <c r="P11" i="15"/>
  <c r="P10" i="15"/>
  <c r="O10" i="15"/>
  <c r="O9" i="15"/>
  <c r="O7" i="15"/>
  <c r="N16" i="15"/>
  <c r="N15" i="15"/>
  <c r="N14" i="15"/>
  <c r="N13" i="15"/>
  <c r="N12" i="15"/>
  <c r="N11" i="15"/>
  <c r="N10" i="15"/>
  <c r="N9" i="15"/>
  <c r="M16" i="15"/>
  <c r="M15" i="15"/>
  <c r="M14" i="15"/>
  <c r="M13" i="15"/>
  <c r="M12" i="15"/>
  <c r="M11" i="15"/>
  <c r="M10" i="15"/>
  <c r="M9" i="15"/>
  <c r="H15" i="15"/>
  <c r="H14" i="15"/>
  <c r="H13" i="15"/>
  <c r="H12" i="15"/>
  <c r="H11" i="15"/>
  <c r="H10" i="15"/>
  <c r="H9" i="15"/>
  <c r="H8" i="15"/>
  <c r="F15" i="15"/>
  <c r="F14" i="15"/>
  <c r="F13" i="15"/>
  <c r="F12" i="15"/>
  <c r="F11" i="15"/>
  <c r="F10" i="15"/>
  <c r="F9" i="15"/>
  <c r="F8" i="15"/>
  <c r="BK8" i="15"/>
  <c r="M8" i="15"/>
  <c r="DR16" i="15"/>
  <c r="DD16" i="15"/>
  <c r="CP16" i="15"/>
  <c r="CP8" i="15"/>
  <c r="CB8" i="15"/>
  <c r="BN16" i="15"/>
  <c r="AY16" i="15"/>
  <c r="W16" i="15"/>
  <c r="X16" i="15"/>
  <c r="H16" i="15"/>
  <c r="ED16" i="15"/>
  <c r="DX16" i="15"/>
  <c r="DP16" i="15"/>
  <c r="CW16" i="15"/>
  <c r="CV16" i="15"/>
  <c r="CI16" i="15"/>
  <c r="CI8" i="15"/>
  <c r="CH16" i="15"/>
  <c r="CH8" i="15"/>
  <c r="CC8" i="15"/>
  <c r="BZ16" i="15"/>
  <c r="BU16" i="15"/>
  <c r="BT16" i="15"/>
  <c r="BO16" i="15"/>
  <c r="BF16" i="15"/>
  <c r="BE16" i="15"/>
  <c r="DW17" i="15"/>
  <c r="BS17" i="15"/>
  <c r="BN17" i="15"/>
  <c r="DW16" i="15"/>
  <c r="CU16" i="15"/>
  <c r="CG16" i="15"/>
  <c r="CG8" i="15"/>
  <c r="BS16" i="15"/>
  <c r="BD16" i="15"/>
  <c r="EB16" i="15"/>
  <c r="EC16" i="15"/>
  <c r="EE16" i="15"/>
  <c r="DS16" i="15"/>
  <c r="DL16" i="15"/>
  <c r="DE16" i="15"/>
  <c r="DB16" i="15"/>
  <c r="CX16" i="15"/>
  <c r="CQ16" i="15"/>
  <c r="CN16" i="15"/>
  <c r="CJ16" i="15"/>
  <c r="BV16" i="15"/>
  <c r="BG16" i="15"/>
  <c r="AZ16" i="15"/>
  <c r="F16" i="15"/>
  <c r="P8" i="15"/>
  <c r="N8" i="15"/>
  <c r="CN8" i="15"/>
  <c r="U8" i="15"/>
  <c r="BM16" i="15"/>
  <c r="BM8" i="15"/>
  <c r="F17" i="15"/>
  <c r="BU17" i="15"/>
  <c r="BD17" i="15"/>
  <c r="CJ8" i="15"/>
  <c r="CQ8" i="15"/>
  <c r="CC17" i="15"/>
  <c r="CU17" i="15"/>
  <c r="CG17" i="15"/>
  <c r="CX17" i="15"/>
  <c r="DX17" i="15"/>
  <c r="DR17" i="15"/>
  <c r="CW17" i="15"/>
  <c r="CY12" i="21"/>
  <c r="CZ12" i="21"/>
  <c r="DA12" i="21"/>
  <c r="DB12" i="21" s="1"/>
  <c r="DC12" i="21"/>
  <c r="CY13" i="21"/>
  <c r="CZ13" i="21"/>
  <c r="DA13" i="21"/>
  <c r="DB13" i="21" s="1"/>
  <c r="DC13" i="21"/>
  <c r="CY14" i="21"/>
  <c r="CZ14" i="21"/>
  <c r="DA14" i="21"/>
  <c r="DC14" i="21"/>
  <c r="X15" i="21"/>
  <c r="AH15" i="21"/>
  <c r="CY15" i="21"/>
  <c r="CZ15" i="21"/>
  <c r="DA15" i="21"/>
  <c r="DB15" i="21" s="1"/>
  <c r="DC15" i="21"/>
  <c r="CY16" i="21"/>
  <c r="CZ16" i="21"/>
  <c r="DA16" i="21"/>
  <c r="DB16" i="21"/>
  <c r="DC16" i="21"/>
  <c r="CY17" i="21"/>
  <c r="CZ17" i="21"/>
  <c r="DA17" i="21"/>
  <c r="DB17" i="21" s="1"/>
  <c r="DC17" i="21"/>
  <c r="CY18" i="21"/>
  <c r="CZ18" i="21"/>
  <c r="DB18" i="21" s="1"/>
  <c r="DA18" i="21"/>
  <c r="DC18" i="21"/>
  <c r="X19" i="21"/>
  <c r="CY19" i="21"/>
  <c r="CZ19" i="21"/>
  <c r="DA19" i="21"/>
  <c r="DB19" i="21" s="1"/>
  <c r="DC19" i="21"/>
  <c r="CY20" i="21"/>
  <c r="CZ20" i="21"/>
  <c r="DA20" i="21"/>
  <c r="DB20" i="21" s="1"/>
  <c r="DC20" i="21"/>
  <c r="CY21" i="21"/>
  <c r="CZ21" i="21"/>
  <c r="DA21" i="21"/>
  <c r="DB21" i="21"/>
  <c r="DC21" i="21"/>
  <c r="CY22" i="21"/>
  <c r="CZ22" i="21"/>
  <c r="DA22" i="21"/>
  <c r="DB22" i="21" s="1"/>
  <c r="DC22" i="21"/>
  <c r="D23" i="21"/>
  <c r="E23" i="21"/>
  <c r="F23" i="21"/>
  <c r="G23" i="21"/>
  <c r="H23" i="21"/>
  <c r="I23" i="21"/>
  <c r="J23" i="21"/>
  <c r="K23" i="21"/>
  <c r="L23" i="21"/>
  <c r="M23" i="21"/>
  <c r="N23" i="21"/>
  <c r="O23" i="21"/>
  <c r="P23" i="21"/>
  <c r="Q23" i="21" s="1"/>
  <c r="R23" i="21"/>
  <c r="S23" i="21"/>
  <c r="T23" i="21"/>
  <c r="U23" i="21" s="1"/>
  <c r="V23" i="21"/>
  <c r="W23" i="21"/>
  <c r="X23" i="21" s="1"/>
  <c r="Y23" i="21"/>
  <c r="Z23" i="21"/>
  <c r="AA23" i="21"/>
  <c r="AB23" i="21"/>
  <c r="CY23" i="21" s="1"/>
  <c r="AC23" i="21"/>
  <c r="CZ23" i="21"/>
  <c r="AD23" i="21"/>
  <c r="AE23" i="21" s="1"/>
  <c r="AF23" i="21"/>
  <c r="AH23" i="21" s="1"/>
  <c r="AG23" i="21"/>
  <c r="AI23" i="21"/>
  <c r="AJ23" i="21"/>
  <c r="AK23" i="21"/>
  <c r="AL23" i="21"/>
  <c r="AM23" i="21"/>
  <c r="AN23" i="21"/>
  <c r="AO23" i="21"/>
  <c r="AP23" i="21"/>
  <c r="AQ23" i="21"/>
  <c r="AR23" i="21"/>
  <c r="AS23" i="21"/>
  <c r="AT23" i="21"/>
  <c r="AU23" i="21"/>
  <c r="AV23" i="21"/>
  <c r="AW23" i="21"/>
  <c r="AX23" i="21"/>
  <c r="AY23" i="21"/>
  <c r="AZ23" i="21"/>
  <c r="BA23" i="21"/>
  <c r="BB23" i="21"/>
  <c r="BC23" i="21"/>
  <c r="BD23" i="21"/>
  <c r="BE23" i="21"/>
  <c r="BF23" i="21"/>
  <c r="BG23" i="21"/>
  <c r="BH23" i="21"/>
  <c r="BI23" i="21"/>
  <c r="BJ23" i="21"/>
  <c r="BK23" i="21"/>
  <c r="BL23" i="21"/>
  <c r="BM23" i="21"/>
  <c r="BN23" i="21"/>
  <c r="BO23" i="21"/>
  <c r="BQ23" i="21"/>
  <c r="BR23" i="21"/>
  <c r="BS23" i="21"/>
  <c r="BT23" i="21"/>
  <c r="BU23" i="21"/>
  <c r="BV23" i="21"/>
  <c r="BW23" i="21"/>
  <c r="BX23" i="21"/>
  <c r="BY23" i="21"/>
  <c r="BZ23" i="21"/>
  <c r="CA23" i="21"/>
  <c r="CB23" i="21"/>
  <c r="CC23" i="21"/>
  <c r="CD23" i="21"/>
  <c r="CE23" i="21"/>
  <c r="CF23" i="21"/>
  <c r="CG23" i="21"/>
  <c r="CH23" i="21"/>
  <c r="CI23" i="21"/>
  <c r="CJ23" i="21"/>
  <c r="CK23" i="21"/>
  <c r="CL23" i="21"/>
  <c r="CM23" i="21"/>
  <c r="CN23" i="21"/>
  <c r="CO23" i="21"/>
  <c r="CP23" i="21"/>
  <c r="CQ23" i="21"/>
  <c r="CR23" i="21"/>
  <c r="CS23" i="21"/>
  <c r="CT23" i="21"/>
  <c r="CU23" i="21"/>
  <c r="CV23" i="21"/>
  <c r="CW23" i="21"/>
  <c r="CX23" i="21"/>
  <c r="F8" i="20"/>
  <c r="J8" i="20"/>
  <c r="K8" i="20"/>
  <c r="L8" i="20" s="1"/>
  <c r="O8" i="20"/>
  <c r="S8" i="20"/>
  <c r="W8" i="20"/>
  <c r="W18" i="20" s="1"/>
  <c r="X8" i="20"/>
  <c r="Y8" i="20" s="1"/>
  <c r="AB8" i="20"/>
  <c r="F9" i="20"/>
  <c r="J9" i="20"/>
  <c r="K9" i="20"/>
  <c r="L9" i="20" s="1"/>
  <c r="O9" i="20"/>
  <c r="S9" i="20"/>
  <c r="W9" i="20"/>
  <c r="X9" i="20"/>
  <c r="AB9" i="20"/>
  <c r="F10" i="20"/>
  <c r="J10" i="20"/>
  <c r="L10" i="20" s="1"/>
  <c r="K10" i="20"/>
  <c r="O10" i="20"/>
  <c r="S10" i="20"/>
  <c r="W10" i="20"/>
  <c r="X10" i="20"/>
  <c r="Y10" i="20" s="1"/>
  <c r="AB10" i="20"/>
  <c r="F11" i="20"/>
  <c r="J11" i="20"/>
  <c r="K11" i="20"/>
  <c r="L11" i="20" s="1"/>
  <c r="O11" i="20"/>
  <c r="S11" i="20"/>
  <c r="W11" i="20"/>
  <c r="X11" i="20"/>
  <c r="Y11" i="20" s="1"/>
  <c r="AB11" i="20"/>
  <c r="F12" i="20"/>
  <c r="L12" i="20"/>
  <c r="O12" i="20"/>
  <c r="S12" i="20"/>
  <c r="W12" i="20"/>
  <c r="X12" i="20"/>
  <c r="AB12" i="20"/>
  <c r="F13" i="20"/>
  <c r="J13" i="20"/>
  <c r="J18" i="20" s="1"/>
  <c r="K13" i="20"/>
  <c r="O13" i="20"/>
  <c r="S13" i="20"/>
  <c r="W13" i="20"/>
  <c r="Y13" i="20" s="1"/>
  <c r="X13" i="20"/>
  <c r="AB13" i="20"/>
  <c r="F14" i="20"/>
  <c r="J14" i="20"/>
  <c r="K14" i="20"/>
  <c r="L14" i="20" s="1"/>
  <c r="O14" i="20"/>
  <c r="S14" i="20"/>
  <c r="W14" i="20"/>
  <c r="X14" i="20"/>
  <c r="Y14" i="20"/>
  <c r="AB14" i="20"/>
  <c r="F15" i="20"/>
  <c r="J15" i="20"/>
  <c r="K15" i="20"/>
  <c r="L15" i="20" s="1"/>
  <c r="O15" i="20"/>
  <c r="S15" i="20"/>
  <c r="W15" i="20"/>
  <c r="X15" i="20"/>
  <c r="Y15" i="20"/>
  <c r="AB15" i="20"/>
  <c r="F16" i="20"/>
  <c r="J16" i="20"/>
  <c r="K16" i="20"/>
  <c r="L16" i="20" s="1"/>
  <c r="O16" i="20"/>
  <c r="S16" i="20"/>
  <c r="Y16" i="20"/>
  <c r="AB16" i="20"/>
  <c r="F17" i="20"/>
  <c r="J17" i="20"/>
  <c r="K17" i="20"/>
  <c r="O17" i="20"/>
  <c r="S17" i="20"/>
  <c r="W17" i="20"/>
  <c r="X17" i="20"/>
  <c r="Y17" i="20"/>
  <c r="AB17" i="20"/>
  <c r="C18" i="20"/>
  <c r="D18" i="20"/>
  <c r="E18" i="20"/>
  <c r="G18" i="20"/>
  <c r="H18" i="20"/>
  <c r="M18" i="20"/>
  <c r="N18" i="20"/>
  <c r="F18" i="20" s="1"/>
  <c r="P18" i="20"/>
  <c r="Q18" i="20"/>
  <c r="R18" i="20"/>
  <c r="T18" i="20"/>
  <c r="U18" i="20"/>
  <c r="V18" i="20" s="1"/>
  <c r="Z18" i="20"/>
  <c r="AA18" i="20"/>
  <c r="AB18" i="20" s="1"/>
  <c r="H11" i="14"/>
  <c r="K11" i="14"/>
  <c r="N11" i="14"/>
  <c r="R11" i="14"/>
  <c r="U11" i="14"/>
  <c r="AA11" i="14"/>
  <c r="AD11" i="14"/>
  <c r="BC11" i="14"/>
  <c r="CB11" i="14" s="1"/>
  <c r="BH11" i="14"/>
  <c r="BH22" i="14"/>
  <c r="BY11" i="14"/>
  <c r="BZ11" i="14"/>
  <c r="U12" i="14"/>
  <c r="AD12" i="14"/>
  <c r="BY12" i="14"/>
  <c r="CA12" i="14" s="1"/>
  <c r="BZ12" i="14"/>
  <c r="CB12" i="14"/>
  <c r="U13" i="14"/>
  <c r="AD13" i="14"/>
  <c r="BY13" i="14"/>
  <c r="BZ13" i="14"/>
  <c r="CA13" i="14" s="1"/>
  <c r="CB13" i="14"/>
  <c r="U14" i="14"/>
  <c r="AD14" i="14"/>
  <c r="BY14" i="14"/>
  <c r="BZ14" i="14"/>
  <c r="CA14" i="14" s="1"/>
  <c r="CB14" i="14"/>
  <c r="U15" i="14"/>
  <c r="AD15" i="14"/>
  <c r="BY15" i="14"/>
  <c r="CA15" i="14" s="1"/>
  <c r="BZ15" i="14"/>
  <c r="CB15" i="14"/>
  <c r="U16" i="14"/>
  <c r="AD16" i="14"/>
  <c r="BY16" i="14"/>
  <c r="BZ16" i="14"/>
  <c r="CA16" i="14"/>
  <c r="CB16" i="14"/>
  <c r="U17" i="14"/>
  <c r="AD17" i="14"/>
  <c r="BZ17" i="14"/>
  <c r="CA17" i="14" s="1"/>
  <c r="CB17" i="14"/>
  <c r="U18" i="14"/>
  <c r="AD18" i="14"/>
  <c r="BY18" i="14"/>
  <c r="CA18" i="14"/>
  <c r="BZ18" i="14"/>
  <c r="CB18" i="14"/>
  <c r="U19" i="14"/>
  <c r="AD19" i="14"/>
  <c r="BY19" i="14"/>
  <c r="BZ19" i="14"/>
  <c r="CA19" i="14" s="1"/>
  <c r="CB19" i="14"/>
  <c r="U20" i="14"/>
  <c r="AD20" i="14"/>
  <c r="BY20" i="14"/>
  <c r="BZ20" i="14"/>
  <c r="CA20" i="14" s="1"/>
  <c r="CB20" i="14"/>
  <c r="U21" i="14"/>
  <c r="AD21" i="14"/>
  <c r="BY21" i="14"/>
  <c r="BZ21" i="14"/>
  <c r="CB21" i="14"/>
  <c r="D22" i="14"/>
  <c r="E22" i="14"/>
  <c r="F22" i="14"/>
  <c r="G22" i="14"/>
  <c r="H22" i="14" s="1"/>
  <c r="I22" i="14"/>
  <c r="J22" i="14"/>
  <c r="L22" i="14"/>
  <c r="M22" i="14"/>
  <c r="N22" i="14" s="1"/>
  <c r="O22" i="14"/>
  <c r="Q22" i="14"/>
  <c r="S22" i="14"/>
  <c r="T22" i="14"/>
  <c r="U22" i="14" s="1"/>
  <c r="V22" i="14"/>
  <c r="W22" i="14"/>
  <c r="X22" i="14"/>
  <c r="Y22" i="14"/>
  <c r="Z22" i="14"/>
  <c r="AA22" i="14" s="1"/>
  <c r="AB22" i="14"/>
  <c r="AC22" i="14"/>
  <c r="AD22" i="14"/>
  <c r="AE22" i="14"/>
  <c r="AF22" i="14"/>
  <c r="AG22" i="14"/>
  <c r="AH22" i="14"/>
  <c r="AI22" i="14"/>
  <c r="AJ22" i="14"/>
  <c r="AK22" i="14"/>
  <c r="AL22" i="14"/>
  <c r="AM22" i="14"/>
  <c r="AN22" i="14"/>
  <c r="AO22" i="14"/>
  <c r="AP22" i="14"/>
  <c r="AQ22" i="14"/>
  <c r="AR22" i="14"/>
  <c r="AS22" i="14"/>
  <c r="AT22" i="14"/>
  <c r="AU22" i="14"/>
  <c r="AV22" i="14"/>
  <c r="AW22" i="14"/>
  <c r="AX22" i="14"/>
  <c r="AY22" i="14"/>
  <c r="AZ22" i="14"/>
  <c r="BA22" i="14"/>
  <c r="BB22" i="14"/>
  <c r="BD22" i="14"/>
  <c r="BE22" i="14"/>
  <c r="BF22" i="14"/>
  <c r="BG22" i="14"/>
  <c r="BI22" i="14"/>
  <c r="BJ22" i="14"/>
  <c r="BK22" i="14"/>
  <c r="BL22" i="14"/>
  <c r="BM22" i="14"/>
  <c r="BN22" i="14"/>
  <c r="BO22" i="14"/>
  <c r="BP22" i="14"/>
  <c r="BQ22" i="14"/>
  <c r="BR22" i="14"/>
  <c r="BS22" i="14"/>
  <c r="BT22" i="14"/>
  <c r="BU22" i="14"/>
  <c r="BV22" i="14"/>
  <c r="BW22" i="14"/>
  <c r="BX22" i="14"/>
  <c r="DB17" i="15"/>
  <c r="BO17" i="15"/>
  <c r="BZ22" i="14"/>
  <c r="DA23" i="21"/>
  <c r="DB23" i="21"/>
  <c r="L17" i="20"/>
  <c r="K22" i="14"/>
  <c r="BM17" i="15"/>
  <c r="CV17" i="15"/>
  <c r="BE17" i="15"/>
  <c r="DS17" i="15"/>
  <c r="EE17" i="15"/>
  <c r="DP17" i="15"/>
  <c r="BZ17" i="15"/>
  <c r="BV17" i="15"/>
  <c r="AZ17" i="15"/>
  <c r="BF17" i="15"/>
  <c r="M17" i="15"/>
  <c r="AE18" i="15" l="1"/>
  <c r="AE20" i="15" s="1"/>
  <c r="AI7" i="15"/>
  <c r="AF18" i="15"/>
  <c r="AF20" i="15" s="1"/>
  <c r="AG18" i="15"/>
  <c r="AG20" i="15" s="1"/>
  <c r="AP13" i="15"/>
  <c r="AS13" i="15"/>
  <c r="AQ12" i="15"/>
  <c r="AQ7" i="15"/>
  <c r="AP7" i="15"/>
  <c r="AP11" i="15"/>
  <c r="AP9" i="15"/>
  <c r="AP8" i="15"/>
  <c r="AP15" i="15"/>
  <c r="AK7" i="15"/>
  <c r="AL7" i="15"/>
  <c r="AS7" i="15"/>
  <c r="AK11" i="15"/>
  <c r="AH20" i="15"/>
  <c r="AQ16" i="15"/>
  <c r="AR16" i="15"/>
  <c r="AS12" i="15"/>
  <c r="AR10" i="15"/>
  <c r="AM18" i="15"/>
  <c r="AM20" i="15" s="1"/>
  <c r="AQ10" i="15"/>
  <c r="AS10" i="15"/>
  <c r="AN18" i="15"/>
  <c r="AP18" i="15" s="1"/>
  <c r="AR14" i="15"/>
  <c r="AQ14" i="15"/>
  <c r="AL8" i="15"/>
  <c r="AI8" i="15"/>
  <c r="AI15" i="15"/>
  <c r="AI16" i="15"/>
  <c r="AK15" i="15"/>
  <c r="AI13" i="15"/>
  <c r="AI11" i="15"/>
  <c r="AR11" i="15"/>
  <c r="AI10" i="15"/>
  <c r="AR9" i="15"/>
  <c r="AI9" i="15"/>
  <c r="AR8" i="15"/>
  <c r="AR15" i="15"/>
  <c r="AL14" i="15"/>
  <c r="AI14" i="15"/>
  <c r="AK13" i="15"/>
  <c r="AR13" i="15"/>
  <c r="AJ18" i="15"/>
  <c r="AR12" i="15"/>
  <c r="AI12" i="15"/>
  <c r="AL12" i="15"/>
  <c r="AS9" i="15"/>
  <c r="AL13" i="15"/>
  <c r="AS15" i="15"/>
  <c r="AL15" i="15"/>
  <c r="AL10" i="15"/>
  <c r="AL9" i="15"/>
  <c r="AK9" i="15"/>
  <c r="AQ9" i="15"/>
  <c r="AK10" i="15"/>
  <c r="AQ11" i="15"/>
  <c r="AK12" i="15"/>
  <c r="AQ13" i="15"/>
  <c r="AK14" i="15"/>
  <c r="AS14" i="15"/>
  <c r="AQ15" i="15"/>
  <c r="AP10" i="15"/>
  <c r="AP12" i="15"/>
  <c r="AP14" i="15"/>
  <c r="AL17" i="15"/>
  <c r="EC17" i="15"/>
  <c r="DE17" i="15"/>
  <c r="AQ8" i="15"/>
  <c r="AY17" i="15"/>
  <c r="ED17" i="15"/>
  <c r="AP16" i="15"/>
  <c r="DC23" i="21"/>
  <c r="N17" i="15"/>
  <c r="AK17" i="15"/>
  <c r="BT17" i="15"/>
  <c r="EB17" i="15"/>
  <c r="X18" i="20"/>
  <c r="Y18" i="20" s="1"/>
  <c r="O18" i="20"/>
  <c r="AS8" i="15"/>
  <c r="P17" i="15"/>
  <c r="P18" i="15" s="1"/>
  <c r="P20" i="15" s="1"/>
  <c r="H17" i="15"/>
  <c r="K18" i="20"/>
  <c r="L18" i="20" s="1"/>
  <c r="S18" i="20"/>
  <c r="DD17" i="15"/>
  <c r="BY22" i="14"/>
  <c r="CA22" i="14" s="1"/>
  <c r="AK16" i="15"/>
  <c r="CP17" i="15"/>
  <c r="AL16" i="15"/>
  <c r="AS16" i="15"/>
  <c r="CQ17" i="15"/>
  <c r="BC22" i="14"/>
  <c r="CB22" i="14" s="1"/>
  <c r="R22" i="14"/>
  <c r="CA21" i="14"/>
  <c r="CA11" i="14"/>
  <c r="L13" i="20"/>
  <c r="Y12" i="20"/>
  <c r="Y9" i="20"/>
  <c r="DB14" i="21"/>
  <c r="CB17" i="15"/>
  <c r="AK8" i="15"/>
  <c r="AI17" i="15"/>
  <c r="AP17" i="15"/>
  <c r="AI20" i="15" l="1"/>
  <c r="AI18" i="15"/>
  <c r="AL18" i="15"/>
  <c r="AK18" i="15"/>
  <c r="AN20" i="15"/>
  <c r="AP20" i="15" s="1"/>
  <c r="AR18" i="15"/>
  <c r="AQ18" i="15"/>
  <c r="AR20" i="15"/>
  <c r="AQ20" i="15"/>
  <c r="AJ20" i="15"/>
  <c r="AQ17" i="15"/>
  <c r="AS17" i="15"/>
  <c r="AS18" i="15" s="1"/>
  <c r="AS20" i="15" s="1"/>
  <c r="AK20" i="15" l="1"/>
  <c r="AL20" i="15"/>
</calcChain>
</file>

<file path=xl/sharedStrings.xml><?xml version="1.0" encoding="utf-8"?>
<sst xmlns="http://schemas.openxmlformats.org/spreadsheetml/2006/main" count="482" uniqueCount="150">
  <si>
    <t xml:space="preserve">÷³ëï.                                                                            </t>
  </si>
  <si>
    <t>Ð/Ñ</t>
  </si>
  <si>
    <t>Ï³ï. %-Á</t>
  </si>
  <si>
    <t>ÀÝ¹³Ù»ÝÁ</t>
  </si>
  <si>
    <t>Ñ³½³ñ ¹ñ³Ù</t>
  </si>
  <si>
    <t>î º Ô º Î ² Ü ø</t>
  </si>
  <si>
    <t>Ø³ñ½Ç ³Ýí³ÝáõÙÁ</t>
  </si>
  <si>
    <t>üáÝ¹³ÛÇÝ µÛáõç»Ç ï³ñ»ëÏ½µÇ ÙÝ³óáñ¹</t>
  </si>
  <si>
    <t>ì³ñã³Ï³Ý µÛáõç»Ç ï³ñ»ëÏ½µÇ ÙÝ³óáñ¹</t>
  </si>
  <si>
    <t>ÀÜ¸²ØºÜÀ   ºÎ²ØàôîÜºð                                                                                                                                                                                                                                                             ( ïáÕ 1100+ïáÕ 1200+ïáÕ 1300)</t>
  </si>
  <si>
    <r>
      <t xml:space="preserve">áñÇó`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rFont val="Arial Armenian"/>
        <family val="2"/>
      </rPr>
      <t xml:space="preserve"> </t>
    </r>
    <r>
      <rPr>
        <sz val="10"/>
        <rFont val="Arial Armenian"/>
        <family val="2"/>
      </rPr>
      <t xml:space="preserve">  </t>
    </r>
    <r>
      <rPr>
        <b/>
        <sz val="10"/>
        <rFont val="Arial Armenian"/>
        <family val="2"/>
      </rPr>
      <t xml:space="preserve">êºö²Î²Ü ºÎ²ØàôîÜºð                                            </t>
    </r>
    <r>
      <rPr>
        <sz val="10"/>
        <rFont val="Arial Armenian"/>
        <family val="2"/>
      </rPr>
      <t xml:space="preserve">(ÀÝ¹³Ù»ÝÁ »Ï³ÙáõïÝ»ñ ³é³Ýó                                                                                                                                      å³ßïáÝ³Ï³Ý ¹ñ³Ù³ßÝáñÑÝ»ñÇ)                                                                                                                                   </t>
    </r>
  </si>
  <si>
    <t>ÀÝ¹³Ù»ÝÁ í³ñã³Ï³Ý µÛáõç»Ç »Ï³ÙáõïÝ»ñÁ</t>
  </si>
  <si>
    <t>ÀÝ¹³Ù»ÝÁ üáÝ¹³ÛÇÝ µÛáõç»Ç »Ï³ÙáõïÝ»ñÁ</t>
  </si>
  <si>
    <t xml:space="preserve">         1. Ð³ñÏ»ñ ¨ ïáõñù»ñ   (µÛáõç. ïáÕ 1110+ ïáÕ 1120+ïáÕ 1130+ ïáÕ 1150+ ïáÕ 1160)</t>
  </si>
  <si>
    <t>2. ä³ßïáÝ³Ï³Ý ¹ñ³Ù³ßÝáñÑÝ»ñ (ïáÕ 1210+ïáÕ 1220+ïáÕ 1230+ ïáÕ 1240+ïáÕ 1250+ïáÕ 1260)</t>
  </si>
  <si>
    <t>¸²ÐÎ ì/´</t>
  </si>
  <si>
    <t>¸²ÐÎ ü/´</t>
  </si>
  <si>
    <t xml:space="preserve">1.1 ¶áõÛù³ÛÇÝ Ñ³ñÏ»ñ ³Ýß³ñÅ ·áõÛùÇó  (µÛáõç. ïáÕ 1111+ïáÕ 1112), ³Û¹ ÃíáõÙ`                                                                                                                                                                                                    </t>
  </si>
  <si>
    <t>ÀÝ¹³Ù»ÝÁ ïáõÛÅ»ñÇ ¨ ïáõ·³ÝùÝ»ñÇ ·áõÙ³ñÝ»ñÁ</t>
  </si>
  <si>
    <r>
      <t xml:space="preserve">1.2 ¶áõÛù³ÛÇÝ Ñ³ñÏ»ñ ³ÛÉ ·áõÛùÇó
</t>
    </r>
    <r>
      <rPr>
        <sz val="10"/>
        <rFont val="Arial Armenian"/>
        <family val="2"/>
      </rPr>
      <t xml:space="preserve">³Û¹ ÃíáõÙ` ·áõÛù³Ñ³ñÏ ÷áË³¹ñ³ÙÇçáóÝ»ñÇ Ñ³Ù³ñ </t>
    </r>
  </si>
  <si>
    <r>
      <t xml:space="preserve">1.3 ²åñ³ÝùÝ»ñÇ û·ï³·áñÍÙ³Ý Ï³Ù ·áñÍáõÝ»áõÃÛ³Ý Çñ³Ï³Ý³óÙ³Ý ÃáõÛÉïíáõÃÛ³Ý í×³ñÝ»ñ
</t>
    </r>
    <r>
      <rPr>
        <sz val="9"/>
        <rFont val="Arial Armenian"/>
        <family val="2"/>
      </rPr>
      <t xml:space="preserve">³Û¹ ÃíáõÙ` </t>
    </r>
    <r>
      <rPr>
        <b/>
        <sz val="9"/>
        <rFont val="Arial Armenian"/>
        <family val="2"/>
      </rPr>
      <t>î»Õ³Ï³Ý ïáõñù»ñ</t>
    </r>
    <r>
      <rPr>
        <sz val="9"/>
        <rFont val="Arial Armenian"/>
        <family val="2"/>
      </rPr>
      <t xml:space="preserve">  </t>
    </r>
    <r>
      <rPr>
        <sz val="8"/>
        <rFont val="Arial Armenian"/>
        <family val="2"/>
      </rPr>
      <t>(µÛáõç. ïáÕ 1132+ ïáÕ 1135+ïáÕ 1136+ ïáÕ 1137+ ïáÕ 1138+ïáÕ 1139+ïáÕ 1140+ïáÕ 1141+ïáÕ 1142+ïáÕ 1143+ïáÕ 1144+ ïáÕ 1145)</t>
    </r>
    <r>
      <rPr>
        <b/>
        <sz val="9"/>
        <rFont val="Arial Armenian"/>
        <family val="2"/>
      </rPr>
      <t xml:space="preserve"> </t>
    </r>
  </si>
  <si>
    <r>
      <t xml:space="preserve">1.5 ²ÛÉ Ñ³ñÏ³ÛÇÝ »Ï³ÙáõïÝ»ñ </t>
    </r>
    <r>
      <rPr>
        <sz val="10"/>
        <rFont val="Arial Armenian"/>
        <family val="2"/>
      </rPr>
      <t xml:space="preserve">(µÛáõç. ïáÕ 1161+ïáÕ 1165) </t>
    </r>
  </si>
  <si>
    <r>
      <t xml:space="preserve">2.5 ÀÝÃ³óÇÏ Ý»ñùÇÝ å³ßïáÝ³Ï³Ý ¹ñ³Ù³ßÝáñÑÝ»ñ` ëï³óí³Í Ï³é³í³ñÙ³Ý ³ÛÉ Ù³Ï³ñ¹³ÏÝ»ñÇó </t>
    </r>
    <r>
      <rPr>
        <sz val="10"/>
        <rFont val="Arial Armenian"/>
        <family val="2"/>
      </rPr>
      <t>(ïáÕ 1251+ïáÕ 1254 +ïáÕ 1257+ïáÕ 1258)</t>
    </r>
  </si>
  <si>
    <r>
      <t xml:space="preserve">
</t>
    </r>
    <r>
      <rPr>
        <b/>
        <sz val="10"/>
        <rFont val="Arial Armenian"/>
        <family val="2"/>
      </rPr>
      <t>3.2</t>
    </r>
    <r>
      <rPr>
        <sz val="10"/>
        <rFont val="Arial Armenian"/>
        <family val="2"/>
      </rPr>
      <t xml:space="preserve"> Þ³Ñ³µ³ÅÇÝÝ»ñ +
</t>
    </r>
    <r>
      <rPr>
        <b/>
        <sz val="10"/>
        <rFont val="Arial Armenian"/>
        <family val="2"/>
      </rPr>
      <t>3.5</t>
    </r>
    <r>
      <rPr>
        <sz val="10"/>
        <rFont val="Arial Armenian"/>
        <family val="2"/>
      </rPr>
      <t xml:space="preserve"> ì³ñã³Ï³Ý ·³ÝÓáõÙÝ»ñ (ïáÕ 1351+ïáÕ 1352) +
 </t>
    </r>
    <r>
      <rPr>
        <b/>
        <sz val="10"/>
        <rFont val="Arial Armenian"/>
        <family val="2"/>
      </rPr>
      <t>3.6</t>
    </r>
    <r>
      <rPr>
        <sz val="10"/>
        <rFont val="Arial Armenian"/>
        <family val="2"/>
      </rPr>
      <t xml:space="preserve"> Øáõïù»ñ ïáõÛÅ»ñÇó, ïáõ·³ÝùÝ»ñÇó 
(ïáÕ 1361+ïáÕ 1362)+
</t>
    </r>
    <r>
      <rPr>
        <b/>
        <sz val="10"/>
        <rFont val="Arial Armenian"/>
        <family val="2"/>
      </rPr>
      <t>3.7</t>
    </r>
    <r>
      <rPr>
        <sz val="10"/>
        <rFont val="Arial Armenian"/>
        <family val="2"/>
      </rPr>
      <t xml:space="preserve"> ÀÝÃ³óÇÏ áã å³ßïáÝ³Ï³Ý ¹ñ³Ù³ßÝáñÑÝ»ñ 
(ïáÕ 1371+ïáÕ 1372)
</t>
    </r>
    <r>
      <rPr>
        <b/>
        <sz val="10"/>
        <rFont val="Arial Armenian"/>
        <family val="2"/>
      </rPr>
      <t xml:space="preserve">
</t>
    </r>
  </si>
  <si>
    <r>
      <t xml:space="preserve">3.3 ¶áõÛùÇ í³ñÓ³Ï³ÉáõÃÛáõÝÇó »Ï³ÙáõïÝ»ñ </t>
    </r>
    <r>
      <rPr>
        <sz val="10"/>
        <rFont val="Arial Armenian"/>
        <family val="2"/>
      </rPr>
      <t>(ïáÕ 1331+ïáÕ 1332+ïáÕ 1333+ïáÕ 1334)</t>
    </r>
  </si>
  <si>
    <r>
      <t xml:space="preserve">3.4 Ð³Ù³ÛÝùÇ µÛáõç»Ç »Ï³ÙáõïÝ»ñ ³åñ³ÝùÝ»ñÇ Ù³ï³Ï³ñ³ñáõÙÇó ¨ Í³é³ÛáõÃÛáõÝÝ»ñÇ Ù³ïáõóáõÙÇó </t>
    </r>
    <r>
      <rPr>
        <sz val="10"/>
        <rFont val="Arial Armenian"/>
        <family val="2"/>
      </rPr>
      <t>(ïáÕ 1341+ïáÕ 1342+ïáÕ 1343)</t>
    </r>
    <r>
      <rPr>
        <b/>
        <sz val="10"/>
        <rFont val="Arial Armenian"/>
        <family val="2"/>
      </rPr>
      <t xml:space="preserve"> </t>
    </r>
  </si>
  <si>
    <t>²ÛÉ »Ï³ÙáõïÝ»ñ*</t>
  </si>
  <si>
    <r>
      <t xml:space="preserve">ì³ñã³Ï³Ý µÛáõç»Ç å³Ñáõëï³ÛÇÝ ýáÝ¹Çó ýáÝ¹³ÛÇÝ µÛáõç» Ï³ï³ñíáÕ Ñ³ïÏ³óáõÙÝ»ñÇó Ùáõïù»ñ 
</t>
    </r>
    <r>
      <rPr>
        <b/>
        <u/>
        <sz val="10"/>
        <rFont val="Arial Armenian"/>
        <family val="2"/>
      </rPr>
      <t>(ïáÕ 1392)</t>
    </r>
  </si>
  <si>
    <t xml:space="preserve">¶áõÛù³Ñ³ñÏ Ñ³Ù³ÛÝùÝ»ñÇ í³ñã³Ï³Ý ï³ñ³ÍùÝ»ñáõÙ ·ïÝíáÕ ß»Ýù»ñÇ ¨ ßÇÝáõÃÛáõÝÝ»ñÇ Ñ³Ù³ñ                                                                                                                                                                                                        </t>
  </si>
  <si>
    <t>ÐáÕÇ Ñ³ñÏ Ñ³Ù³ÛÝùÝ»ñÇ í³ñã³Ï³Ý ï³ñ³ÍùÝ»ñáõÙ ·ïÝíáÕ ÑáÕÇ Ñ³Ù³ñ</t>
  </si>
  <si>
    <r>
      <t xml:space="preserve">³) </t>
    </r>
    <r>
      <rPr>
        <sz val="9"/>
        <rFont val="Arial Armenian"/>
        <family val="2"/>
      </rPr>
      <t>ä»ï³Ï³Ý µÛáõç»Çó ýÇÝ³Ýë³Ï³Ý Ñ³Ù³Ñ³ñÃ»óÙ³Ý ëÏ½µáõÝùáí ïñ³Ù³¹ñíáÕ ¹áï³óÇ³Ý»ñ +</t>
    </r>
    <r>
      <rPr>
        <b/>
        <sz val="9"/>
        <rFont val="Arial Armenian"/>
        <family val="2"/>
      </rPr>
      <t>µ)</t>
    </r>
    <r>
      <rPr>
        <sz val="9"/>
        <rFont val="Arial Armenian"/>
        <family val="2"/>
      </rPr>
      <t xml:space="preserve"> å»ï³Ï³Ý µÛáõç»Çó Ñ³Ù³ÛÝùÇ í³ñã³Ï³Ý µÛáõç»ÇÝ ïñ³Ù³¹ñíáÕ ³ÛÉ ¹áï³óÇ³Ý»ñ </t>
    </r>
    <r>
      <rPr>
        <b/>
        <sz val="9"/>
        <rFont val="Arial Armenian"/>
        <family val="2"/>
      </rPr>
      <t>(ïáÕ 1255+ïáÕ 1256)</t>
    </r>
  </si>
  <si>
    <r>
      <t xml:space="preserve">·) </t>
    </r>
    <r>
      <rPr>
        <sz val="9"/>
        <rFont val="Arial Armenian"/>
        <family val="2"/>
      </rPr>
      <t>ä»ï³Ï³Ý µÛáõç»Çó Ñ³Ù³ÛÝùÇ í³ñã³Ï³Ý µÛáõç»ÇÝ ïñ³Ù³¹ñíáÕ Ýå³ï³Ï³ÛÇÝ Ñ³ïÏ³óáõÙÝ»ñ (ëáõµí»ÝóÇ³Ý»ñ)</t>
    </r>
  </si>
  <si>
    <r>
      <t xml:space="preserve">¹) </t>
    </r>
    <r>
      <rPr>
        <sz val="9"/>
        <rFont val="Arial Armenian"/>
        <family val="2"/>
      </rPr>
      <t>²ÛÉ Ñ³Ù³ÛÝùÝ»ñÇ µÛáõç»Ý»ñÇó ÁÝÃ³óÇÏ Í³Ëë»ñÇ ýÇÝ. Ýå³ï³Ïáí ëï³óíáÕ å³ßïáÝ³Ï³Ý ¹ñ³Ù³ßÝáñÑÝ»ñ</t>
    </r>
  </si>
  <si>
    <r>
      <t xml:space="preserve">Ð³Ù³ÛÝùÇ ë»÷. Ñ³Ý¹Çë³óáÕ, ³Û¹ ÃíáõÙ` ïÇñ³½áõñÏ, Ñ³Ù³ÛÝùÇÝ áñå»ë ë»÷. ³Ýó³Í ³åñ³ÝùÝ»ñÇ í³×³éùÇó Ùáõïù»ñ </t>
    </r>
    <r>
      <rPr>
        <b/>
        <sz val="8"/>
        <rFont val="Arial Armenian"/>
        <family val="2"/>
      </rPr>
      <t>(ïáÕ 1341)</t>
    </r>
    <r>
      <rPr>
        <sz val="8"/>
        <rFont val="Arial Armenian"/>
        <family val="2"/>
      </rPr>
      <t xml:space="preserve"> + Ð³Ù³ÛÝù³ÛÇÝ ÑÇÙÝ³ñÏÝ»ñÇ ÏáÕÙÇó ³é³Ýó ï»Õ³Ï³Ý ïáõñùÇ ·³ÝÓÙ³Ý  Ù³ïáõóíáÕ Í³é³ÛáõÃÛáõÝÝ»ñÇ ¹ÇÙ³ó ëï³óíáÕ ³ÛÉ í×³ñÝ»ñ </t>
    </r>
    <r>
      <rPr>
        <b/>
        <sz val="8"/>
        <rFont val="Arial Armenian"/>
        <family val="2"/>
      </rPr>
      <t>(ïáÕ 1343)</t>
    </r>
  </si>
  <si>
    <r>
      <t>ä»ïáõÃÛ³Ý ÏáÕÙÇó ï»Õ³Ï³Ý ÇÝùÝ³Ï³é³í³ñÙ³Ý Ù³ñÙÇÝÝ»ñÇÝ å³ïíÇñ³Ïí³Í ÉÇ³½áñáõÃÛáõÝÝ»ñÇ Çñ³Ï³Ý³óÙ³Ý Í³Ëë»ñÇ ýÇÝ. Ñ³Ù³ñ å»ï. µÛáõç»Çó ëï³óíáÕ ÙÇçáóÝ»ñ</t>
    </r>
    <r>
      <rPr>
        <b/>
        <sz val="9"/>
        <rFont val="Arial Armenian"/>
        <family val="2"/>
      </rPr>
      <t xml:space="preserve"> (ïáÕ 1342)</t>
    </r>
  </si>
  <si>
    <t xml:space="preserve">Íñ³·Çñ                                                                                                                                                                                                                                      ï³ñ»Ï³Ý </t>
  </si>
  <si>
    <r>
      <t xml:space="preserve">2.1 </t>
    </r>
    <r>
      <rPr>
        <sz val="9"/>
        <rFont val="Arial Armenian"/>
        <family val="2"/>
      </rPr>
      <t>ÀÝÃ³óÇÏ ³ñï³ùÇÝ å³ßïáÝ³Ï³Ý ¹ñ³Ù³ßÝáñÑÝ»ñ` ëï³óí³Í ³ÛÉ å»ïáõÃÛáõÝÝ»ñÇó</t>
    </r>
    <r>
      <rPr>
        <b/>
        <sz val="9"/>
        <rFont val="Arial Armenian"/>
        <family val="2"/>
      </rPr>
      <t xml:space="preserve"> +
2.3 </t>
    </r>
    <r>
      <rPr>
        <sz val="9"/>
        <rFont val="Arial Armenian"/>
        <family val="2"/>
      </rPr>
      <t>ÀÝÃ³óÇÏ ³ñï³ùÇÝ å³ßïáÝ³Ï³Ý ¹ñ³Ù³ßÝáñÑÝ»ñ` ëï³óí³Í ÙÇç³½·³ÛÇÝ Ï³½Ù³Ï»ñåáõÃÛáõÝÝ»ñÇó</t>
    </r>
  </si>
  <si>
    <t>Հողի հարկ</t>
  </si>
  <si>
    <t>Գույքահարկ</t>
  </si>
  <si>
    <t>Տեղական տուրքեր</t>
  </si>
  <si>
    <t>Պետական տուրքեր</t>
  </si>
  <si>
    <t>Գույքի վարձակալությունից եկամուտներ</t>
  </si>
  <si>
    <t>2011Ã. µÛáõç»áõÙ Ý»ñ³éí³Í ÑáÕÇ Ñ³ñÏÇ ³å³éùÇ ·áõÙ³ñÁ*</t>
  </si>
  <si>
    <t>2011Ã. µÛáõç»áõÙ Ý»ñ³éí³Í ·áõÛù³Ñ³ñÏÇ ³å³éùÇ ·áõÙ³ñÁ*</t>
  </si>
  <si>
    <t>ïáÏáëÁ</t>
  </si>
  <si>
    <t>ԱՐԱԳԱԾՈՏՆ</t>
  </si>
  <si>
    <t>ԱՐԱՐԱՏ</t>
  </si>
  <si>
    <t>ԱՐՄԱՎԻՐ</t>
  </si>
  <si>
    <t>ԳԵՂԱՐՔՈՒՆԻՔ</t>
  </si>
  <si>
    <t>ԼՈՌԻ</t>
  </si>
  <si>
    <t>ԿՈՏԱՅՔ</t>
  </si>
  <si>
    <t>ՇԻՐԱԿ</t>
  </si>
  <si>
    <t>ՍՅՈՒՆԻՔ</t>
  </si>
  <si>
    <t>ՎԱՅՈՑ ՁՈՐ</t>
  </si>
  <si>
    <t>ՏԱՎՈՒՇ</t>
  </si>
  <si>
    <t>ԸՆԴԱՄԵՆԸ</t>
  </si>
  <si>
    <t>ՄԱՐԶԻ ԱՆՎԱՆՈՒՄԸ</t>
  </si>
  <si>
    <t>կատ. %-ը</t>
  </si>
  <si>
    <t>N</t>
  </si>
  <si>
    <t>ԵՐԵՎԱՆ</t>
  </si>
  <si>
    <t>3.8  Î³åÇï³É áã å³ßïáÝ³Ï³Ý ¹ñ³Ù³ßÝáñÑÝ»ñ</t>
  </si>
  <si>
    <t xml:space="preserve"> (ïáÕ 1381+ïáÕ 1382)</t>
  </si>
  <si>
    <t>ÀÝ¹³Ù»ÝÁ ·áõÛù³Ñ³ñÏÇ  ³å³éùÇ ·áõÙ³ñÁ 01.01.2011Ã. ¹ñáõÃÛ³Ùµ*</t>
  </si>
  <si>
    <t xml:space="preserve">2.2 Î³åÇï³É ³ñï³ùÇÝ å³ßïáÝ³Ï³Ý ¹ñ³Ù³ßÝáñÑÝ»ñ` ëï³óí³Í ³ÛÉ å»ïáõÃÛáõÝÝ»ñÇó+
2.4 Î³åÇï³É ³ñï³ùÇÝ å³ßïáÝ³Ï³Ý ¹ñ³Ù³ßÝáñÑÝ»ñ` ëï³óí³Í ÙÇç³½·³ÛÇÝ Ï³½Ù³Ï»ñåáõÃÛáõÝÝ»ñÇó
</t>
  </si>
  <si>
    <t>2.6 Î³åÇï³É Ý»ñùÇÝ å³ßïáÝ³Ï³Ý ¹ñ³Ù³ßÝáñÑÝ»ñ` ëï³óí³Í Ï³é³í³ñÙ³Ý ³ÛÉ Ù³Ï³ñ¹³ÏÝ»ñÇó (ïáÕ 1261+ïáÕ 1262)</t>
  </si>
  <si>
    <t>հազար դրամ</t>
  </si>
  <si>
    <t>Փոխատվություն</t>
  </si>
  <si>
    <t>ö³ëï³óÇ Ñ³í³ù³·ñí³Í ³å³éùÇ ·áõÙ³ñÁ</t>
  </si>
  <si>
    <t>Ñ³í³ù³·ñÙ³Ý  %-Á</t>
  </si>
  <si>
    <t xml:space="preserve">åÉ³Ý³íáñí³Í ·áõÛù³Ñ³ñÏÇ   ³å³éùÇ ·áõÙ³ñÁ  
01.07.11Ã. ¹ñáõÃÛ³Ùµ </t>
  </si>
  <si>
    <r>
      <t xml:space="preserve">1.4 ²åñ³ÝùÝ»ñÇ Ù³ï³Ï³ñ³ñáõÙÇó ¨ Í³é³ÛáõÃÛáõÝÝ»ñÇ Ù³ïáõóáõÙÇó ³ÛÉ å³ñï³¹Çñ í×³ñÝ»ñ                                      </t>
    </r>
    <r>
      <rPr>
        <sz val="10"/>
        <rFont val="Arial Armenian"/>
        <family val="2"/>
      </rPr>
      <t xml:space="preserve">³Û¹ ÃíáõÙ`Ñ³Ù³ÛÝùÇ µÛáõç» í×³ñíáÕ </t>
    </r>
    <r>
      <rPr>
        <b/>
        <sz val="10"/>
        <rFont val="Arial Armenian"/>
        <family val="2"/>
      </rPr>
      <t xml:space="preserve">å»ï³Ï³Ý ïáõñù»ñ  </t>
    </r>
    <r>
      <rPr>
        <sz val="10"/>
        <rFont val="Arial Armenian"/>
        <family val="2"/>
      </rPr>
      <t xml:space="preserve">(µÛáõç. ïáÕ 1152+ïáÕ 1153) </t>
    </r>
  </si>
  <si>
    <r>
      <t>3.9</t>
    </r>
    <r>
      <rPr>
        <b/>
        <sz val="8"/>
        <rFont val="Arial Armenian"/>
        <family val="2"/>
      </rPr>
      <t xml:space="preserve"> </t>
    </r>
    <r>
      <rPr>
        <sz val="8"/>
        <rFont val="Arial Armenian"/>
        <family val="2"/>
      </rPr>
      <t xml:space="preserve">Ð³Ù³ÛÝùÇ ·áõÛùÇÝ å³ï×³é³Í íÝ³ëÝ»ñÇ ÷áËÑ³ïáõóáõÙÇó Ùáõïù»ñ    </t>
    </r>
    <r>
      <rPr>
        <b/>
        <sz val="8"/>
        <rFont val="Arial Armenian"/>
        <family val="2"/>
      </rPr>
      <t xml:space="preserve">(ïáÕ 1391)+ </t>
    </r>
    <r>
      <rPr>
        <sz val="8"/>
        <rFont val="Arial Armenian"/>
        <family val="2"/>
      </rPr>
      <t>Ð³Ù³ÛÝùÇ µÛáõç» Ùáõïù³·ñÙ³Ý »ÝÃ³Ï³ »Ï³ÙáõïÝ»ñ</t>
    </r>
    <r>
      <rPr>
        <b/>
        <sz val="8"/>
        <rFont val="Arial Armenian"/>
        <family val="2"/>
      </rPr>
      <t xml:space="preserve"> (ïáÕ 1393)
</t>
    </r>
  </si>
  <si>
    <t>Íñ³·Çñ                                                                                                                                                                                                                                  /11 ³ÙÇë/</t>
  </si>
  <si>
    <t>ÀÝ¹³Ù»ÝÁ ÑáÕÇ Ñ³ñÏÇ ³å³éùÁ 01.01.2012Ã. ¹ñáõÃÛ³Ùµ*</t>
  </si>
  <si>
    <t xml:space="preserve">åÉ³Ý³íáñí³Í ÑáÕÇ Ñ³ñÏÇ  ³å³éùÇ ·áõÙ³ñÁ  
01.01.12Ã. ¹ñáõÃÛ³Ùµ </t>
  </si>
  <si>
    <t>հավելված 4</t>
  </si>
  <si>
    <t>Տեղեկատվություն 
ՀՀ համայնքների հողի հարկի, գույքահարկի  և ապառքների հավաքագրման վերաբերյալ</t>
  </si>
  <si>
    <t>Մարզի
 անվանումը</t>
  </si>
  <si>
    <t>Ընդամենը հողի հարկի ապառքը</t>
  </si>
  <si>
    <t>Ընդամենը տույժերի և տուգանքների գումարները</t>
  </si>
  <si>
    <t>2011թ բյուջե ներառած հողի հարկի ապառքը</t>
  </si>
  <si>
    <t>Ծրագիր տարեկան</t>
  </si>
  <si>
    <t xml:space="preserve">Ծրագիր  11 ամիս </t>
  </si>
  <si>
    <t xml:space="preserve">Փաստացի  </t>
  </si>
  <si>
    <t>Կատար-ման %-ը</t>
  </si>
  <si>
    <t>Հավաքագրված ընթացիկ տարվա հողի հարկը</t>
  </si>
  <si>
    <t>Պլանավորված  ապառքը
01.12.11թ. դր.</t>
  </si>
  <si>
    <t>Հավաքա-գրված ապառքը
01.12.11թ. դր.</t>
  </si>
  <si>
    <t>Ընդամենը գույքահարկի ապառքը</t>
  </si>
  <si>
    <t>2011թ բյուջեում ներառված գույքահրկի ապառքը</t>
  </si>
  <si>
    <t>Ծրագիր  11 ամիս առանց բյուջե ներառած ապառքի</t>
  </si>
  <si>
    <t>Հավաքագրված ընթացիկ տարվա գույքահարկը</t>
  </si>
  <si>
    <t>Պլանավորված  ապառքը 
01.12.11թ.
դր.</t>
  </si>
  <si>
    <t>Հավաքագրված ապառքը 01.12.11թ.
դր.</t>
  </si>
  <si>
    <t>ՎԱՅՈՑ  ՁՈՐ</t>
  </si>
  <si>
    <t>Ընդամենը</t>
  </si>
  <si>
    <t xml:space="preserve">Փաստացի
տարեկան  </t>
  </si>
  <si>
    <t>Կատարման %-ը</t>
  </si>
  <si>
    <t>Կատարման 
%-ը</t>
  </si>
  <si>
    <t>Ծրագիր տարեկան առանց պլանավորված ապառքի</t>
  </si>
  <si>
    <t>01.01.2012թ. դրությամբ</t>
  </si>
  <si>
    <t>2011թ բյուջեում ներառած հողի հարկի ապառքի հավաքագրման   %-ը</t>
  </si>
  <si>
    <t>2011թ բյուջեում ներառած գույքահարկի ապառքի հավաքագրման  %-ը</t>
  </si>
  <si>
    <t xml:space="preserve">  ÐÐ    Ð²Ø²ÚÜøÜºðÆ (Àêî Ø²ð¼ºðÆ)      ´Úàôæºî²ÚÆÜ   ºÎ²ØàôîÜºðÆ   ìºð²´ºðÚ²È (³×áÕ³Ï³Ý)
2012Ã. հունվարի  1-Ç ¹ñáõÃÛ³Ùµ </t>
  </si>
  <si>
    <t xml:space="preserve">                                                                              ì ³ ñ ã ³ Ï ³ Ý    µ Û áõ ç »</t>
  </si>
  <si>
    <t xml:space="preserve">                üá Ý ¹ ³ Û Ç Ý      ´ Û áõ ç »</t>
  </si>
  <si>
    <t xml:space="preserve">                    3. ²ÛÉ »Ï³ÙáõïÝ»ñ (ïáÕ 1310+ïáÕ 1320+ïáÕ 1330+ ïáÕ 1340+ïáÕ 1350+ïáÕ 1360+ïáÕ 1370)</t>
  </si>
  <si>
    <t>3. ²ÛÉ »Ï³ÙáõïÝ»ñ (ïáÕ 1310 + ïáÕ 1380 + ïáÕ 1390)</t>
  </si>
  <si>
    <t xml:space="preserve">åÉ³Ý³íáñí³Í ÑáÕÇ Ñ³ñÏÇ  ³å³éùÇ ·áõÙ³ñÁ  
01.07.11Ã. ¹ñáõÃÛ³Ùµ </t>
  </si>
  <si>
    <t>ÀÝ¹³Ù»ÝÁ ÑáÕÇ Ñ³ñÏÇ ³å³éùÁ 01.01.2011Ã. ¹ñáõÃÛ³Ùµ*</t>
  </si>
  <si>
    <t>Ð³ßí»ïáõ Å³Ù³Ý³Ï³ßñç³Ý</t>
  </si>
  <si>
    <t xml:space="preserve">÷³ëï.   </t>
  </si>
  <si>
    <t>ÀÝ¹³Ù»ÝÁ ·áõÛù³Ñ³ñÏ</t>
  </si>
  <si>
    <t>Íñ³·Çñ                                                                                                                                                                                                                                    ï³ñ»Ï³Ý</t>
  </si>
  <si>
    <t xml:space="preserve">  ÐÐ    Ð²Ø²ÚÜøÜºðÆ (Àêî Ø²ð¼ºðÆ)      ´Úàôæºî²ÚÆÜ   ºÎ²ØàôîÜºðÆ   ìºð²´ºðÚ²È (³×áÕ³Ï³Ý)
2011Ã. Փետրվարի  1-Ç ¹ñáõÃÛ³Ùµ </t>
  </si>
  <si>
    <t>Íñ³·Çñ                                                                                                                                                                                                                                  /1 ³ÙÇë/</t>
  </si>
  <si>
    <t>այդ թվում աղբահանության վճար</t>
  </si>
  <si>
    <t>Սեփական եկամուտներ</t>
  </si>
  <si>
    <t>Տ Ե Ղ Ե Կ Ա Տ Վ ՈՒ Թ Յ ՈՒ Ն</t>
  </si>
  <si>
    <t xml:space="preserve">ծրագիր 
տարեկան                                                                                                              </t>
  </si>
  <si>
    <t xml:space="preserve">փաստ
տարեկան                                                                                                            </t>
  </si>
  <si>
    <t xml:space="preserve">                                                                                                 Տեղական վճարներ</t>
  </si>
  <si>
    <t xml:space="preserve">ծրագիր 
տարեկան                                                                                                            </t>
  </si>
  <si>
    <t xml:space="preserve">փաստ
տարեկան                                                                                                          </t>
  </si>
  <si>
    <t>Ընդամենը եկամուտներ</t>
  </si>
  <si>
    <t>կատ. %-ը տարեկան պլանի նկատմամբ</t>
  </si>
  <si>
    <t xml:space="preserve">  </t>
  </si>
  <si>
    <t>2022թ.</t>
  </si>
  <si>
    <t>Անշարժ գույքի հարկ</t>
  </si>
  <si>
    <t>Ընդամենը առանց Երևան</t>
  </si>
  <si>
    <r>
      <rPr>
        <b/>
        <sz val="10"/>
        <rFont val="GHEA Grapalat"/>
        <family val="3"/>
      </rPr>
      <t>ՍԵՓԱԿԱՆ ԵԿԱՄՈՒՏՆԵՐ 5 հարկատեսակների գծով</t>
    </r>
    <r>
      <rPr>
        <sz val="10"/>
        <rFont val="GHEA Grapalat"/>
        <family val="3"/>
      </rPr>
      <t xml:space="preserve">
(ընդամենը անշարժ գույքի հարկ, փոխադրամիջոցների գույքահարկ, տեղական տուրքեր, պետական տուրքեր, գույքի վարձակալությունից եկամուտներ) </t>
    </r>
  </si>
  <si>
    <t>Փոխադրամիջոցների գույքահարկ</t>
  </si>
  <si>
    <t xml:space="preserve">ծրագիր 
տարեկան 31.03.2022թ. դրությամբ                                                                                                         </t>
  </si>
  <si>
    <t>Ընդամենը սեփական եկամուտներ</t>
  </si>
  <si>
    <t>պլան</t>
  </si>
  <si>
    <t>փաստացի</t>
  </si>
  <si>
    <t>ծրագիր
9 ամիս</t>
  </si>
  <si>
    <t>կատ. %-ը
9 ամսվա նկատմամբ</t>
  </si>
  <si>
    <t>7 ամսվա կատ. %-ը
տարեկան պլանի նկատմամբ</t>
  </si>
  <si>
    <t xml:space="preserve">*Արագածոտնի մարզի սեփական եկամուտների տարբերությունը 2021թ. նկատմամբ առաջացել է Թալին համայնքի բյուջեի չհաստատման հետևանքով որի պլանային թիվը թերի է մուտքագրված  համակարգ </t>
  </si>
  <si>
    <t>2023թ.</t>
  </si>
  <si>
    <t xml:space="preserve"> փաստ.                       7 ամիս                                                           </t>
  </si>
  <si>
    <t xml:space="preserve">ծրագիր 
տարեկան 31.07.2023թ. դրությամբ                                                                                                         </t>
  </si>
  <si>
    <t>2023թ. փաստ. աճը 2022թ. փաստ       համեմատ    /հազ. դրամ./</t>
  </si>
  <si>
    <t>2023թ. ծրագրի  աճը 2022թ.        ծրագրի համեմատ /%/</t>
  </si>
  <si>
    <t>Ֆինանսական համահարթեցման դոտացիա 2023թ.</t>
  </si>
  <si>
    <t>այդ թվում` աղբահանության վճար  ծրագիր տարեկան  2023թ.</t>
  </si>
  <si>
    <t>ՀՀ մարզրերի  բյուջեների եկամուտների հավաքագրման վերաբերյալ 2022թ. և 2023թ. 7 ամիս</t>
  </si>
  <si>
    <t>աղբահանության վճար  ծրագիր                       9 ամիս</t>
  </si>
  <si>
    <t>աղբահանության վճար փաստ.
7 ամիս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</si>
</sst>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(* #,##0.00_);_(* \(#,##0.00\);_(* &quot;-&quot;??_);_(@_)"/>
    <numFmt numFmtId="164" formatCode="0.0"/>
    <numFmt numFmtId="165" formatCode="#,##0.0"/>
    <numFmt numFmtId="166" formatCode="0.0%"/>
    <numFmt numFmtId="167" formatCode="_(* #,##0.0_);[Red]_(* \(#,##0.0\);_(* &quot;-&quot;??_);_(@_)"/>
  </numFmts>
  <fonts count="65" x14ac:knownFonts="1">
    <font>
      <sz val="12"/>
      <name val="Times Armenian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imes Armenian"/>
      <family val="1"/>
    </font>
    <font>
      <sz val="10"/>
      <name val="Arial Armenian"/>
      <family val="2"/>
    </font>
    <font>
      <b/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b/>
      <sz val="12"/>
      <name val="Arial Armenian"/>
      <family val="2"/>
    </font>
    <font>
      <sz val="12"/>
      <name val="Arial Armenian"/>
      <family val="2"/>
    </font>
    <font>
      <b/>
      <sz val="11"/>
      <name val="Arial Armenian"/>
      <family val="2"/>
    </font>
    <font>
      <sz val="12"/>
      <name val="Times Armenian"/>
      <family val="1"/>
    </font>
    <font>
      <sz val="11"/>
      <name val="Arial Armenian"/>
      <family val="2"/>
    </font>
    <font>
      <b/>
      <u/>
      <sz val="10"/>
      <name val="Arial Armenian"/>
      <family val="2"/>
    </font>
    <font>
      <b/>
      <sz val="9"/>
      <name val="Arial Armenian"/>
      <family val="2"/>
    </font>
    <font>
      <u/>
      <sz val="10"/>
      <name val="Arial Armenian"/>
      <family val="2"/>
    </font>
    <font>
      <b/>
      <sz val="8"/>
      <name val="Arial Armenian"/>
      <family val="2"/>
    </font>
    <font>
      <b/>
      <sz val="10"/>
      <name val="GHEA Grapalat"/>
      <family val="3"/>
    </font>
    <font>
      <sz val="10"/>
      <name val="GHEA Grapalat"/>
      <family val="3"/>
    </font>
    <font>
      <sz val="9"/>
      <name val="GHEA Grapalat"/>
      <family val="3"/>
    </font>
    <font>
      <b/>
      <i/>
      <u/>
      <sz val="10"/>
      <name val="Arial Armenian"/>
      <family val="2"/>
    </font>
    <font>
      <b/>
      <u/>
      <sz val="8"/>
      <name val="Arial Armenian"/>
      <family val="2"/>
    </font>
    <font>
      <sz val="12"/>
      <name val="GHEA Grapalat"/>
      <family val="3"/>
    </font>
    <font>
      <sz val="8"/>
      <name val="GHEA Grapalat"/>
      <family val="3"/>
    </font>
    <font>
      <b/>
      <sz val="11"/>
      <name val="GHEA Grapalat"/>
      <family val="3"/>
    </font>
    <font>
      <sz val="11"/>
      <name val="GHEA Grapalat"/>
      <family val="3"/>
    </font>
    <font>
      <b/>
      <sz val="14"/>
      <name val="GHEA Grapalat"/>
      <family val="3"/>
    </font>
    <font>
      <b/>
      <sz val="12"/>
      <name val="GHEA Grapalat"/>
      <family val="3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GHEA Grapalat"/>
      <family val="3"/>
    </font>
    <font>
      <b/>
      <sz val="11"/>
      <color theme="1"/>
      <name val="GHEA Grapalat"/>
      <family val="3"/>
    </font>
    <font>
      <sz val="9"/>
      <color theme="1"/>
      <name val="GHEA Grapalat"/>
      <family val="3"/>
    </font>
    <font>
      <sz val="9"/>
      <color rgb="FF000000"/>
      <name val="GHEA Grapalat"/>
      <family val="3"/>
    </font>
    <font>
      <sz val="10"/>
      <color theme="1"/>
      <name val="GHEA Grapalat"/>
      <family val="3"/>
    </font>
    <font>
      <b/>
      <sz val="10"/>
      <color theme="1"/>
      <name val="GHEA Grapalat"/>
      <family val="3"/>
    </font>
    <font>
      <b/>
      <sz val="12"/>
      <color theme="1"/>
      <name val="GHEA Grapalat"/>
      <family val="3"/>
    </font>
    <font>
      <b/>
      <sz val="9"/>
      <color rgb="FF000000"/>
      <name val="GHEA Grapalat"/>
      <family val="3"/>
    </font>
    <font>
      <sz val="12"/>
      <color theme="1"/>
      <name val="GHEA Grapalat"/>
      <family val="3"/>
    </font>
    <font>
      <sz val="12"/>
      <color rgb="FFFF0000"/>
      <name val="GHEA Grapalat"/>
      <family val="3"/>
    </font>
    <font>
      <b/>
      <sz val="11"/>
      <color rgb="FFFF0000"/>
      <name val="GHEA Grapalat"/>
      <family val="3"/>
    </font>
    <font>
      <sz val="10"/>
      <color rgb="FFFF0000"/>
      <name val="GHEA Grapalat"/>
      <family val="3"/>
    </font>
    <font>
      <b/>
      <sz val="12"/>
      <color rgb="FFFF0000"/>
      <name val="GHEA Grapalat"/>
      <family val="3"/>
    </font>
    <font>
      <sz val="12"/>
      <name val="Times Armenian"/>
      <family val="1"/>
    </font>
    <font>
      <sz val="10"/>
      <name val="Arial LatArm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3"/>
      <name val="Cambria"/>
      <family val="2"/>
      <scheme val="major"/>
    </font>
  </fonts>
  <fills count="46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9">
    <xf numFmtId="0" fontId="0" fillId="0" borderId="0"/>
    <xf numFmtId="0" fontId="33" fillId="0" borderId="0"/>
    <xf numFmtId="0" fontId="32" fillId="0" borderId="0"/>
    <xf numFmtId="0" fontId="14" fillId="0" borderId="0"/>
    <xf numFmtId="0" fontId="31" fillId="0" borderId="0"/>
    <xf numFmtId="0" fontId="14" fillId="0" borderId="0"/>
    <xf numFmtId="0" fontId="5" fillId="0" borderId="0"/>
    <xf numFmtId="0" fontId="5" fillId="0" borderId="0"/>
    <xf numFmtId="9" fontId="47" fillId="0" borderId="0" applyFont="0" applyFill="0" applyBorder="0" applyAlignment="0" applyProtection="0"/>
    <xf numFmtId="0" fontId="4" fillId="0" borderId="0"/>
    <xf numFmtId="0" fontId="4" fillId="0" borderId="0"/>
    <xf numFmtId="0" fontId="14" fillId="0" borderId="0"/>
    <xf numFmtId="0" fontId="14" fillId="0" borderId="0"/>
    <xf numFmtId="4" fontId="48" fillId="0" borderId="25" applyFill="0" applyProtection="0">
      <alignment horizontal="right" vertical="center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4" fillId="0" borderId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9" fillId="0" borderId="26" applyNumberFormat="0" applyFill="0" applyAlignment="0" applyProtection="0"/>
    <xf numFmtId="0" fontId="50" fillId="0" borderId="27" applyNumberFormat="0" applyFill="0" applyAlignment="0" applyProtection="0"/>
    <xf numFmtId="0" fontId="51" fillId="0" borderId="28" applyNumberFormat="0" applyFill="0" applyAlignment="0" applyProtection="0"/>
    <xf numFmtId="0" fontId="51" fillId="0" borderId="0" applyNumberFormat="0" applyFill="0" applyBorder="0" applyAlignment="0" applyProtection="0"/>
    <xf numFmtId="0" fontId="52" fillId="15" borderId="0" applyNumberFormat="0" applyBorder="0" applyAlignment="0" applyProtection="0"/>
    <xf numFmtId="0" fontId="53" fillId="16" borderId="0" applyNumberFormat="0" applyBorder="0" applyAlignment="0" applyProtection="0"/>
    <xf numFmtId="0" fontId="54" fillId="17" borderId="0" applyNumberFormat="0" applyBorder="0" applyAlignment="0" applyProtection="0"/>
    <xf numFmtId="0" fontId="55" fillId="18" borderId="29" applyNumberFormat="0" applyAlignment="0" applyProtection="0"/>
    <xf numFmtId="0" fontId="56" fillId="19" borderId="30" applyNumberFormat="0" applyAlignment="0" applyProtection="0"/>
    <xf numFmtId="0" fontId="57" fillId="19" borderId="29" applyNumberFormat="0" applyAlignment="0" applyProtection="0"/>
    <xf numFmtId="0" fontId="58" fillId="0" borderId="31" applyNumberFormat="0" applyFill="0" applyAlignment="0" applyProtection="0"/>
    <xf numFmtId="0" fontId="59" fillId="20" borderId="32" applyNumberFormat="0" applyAlignment="0" applyProtection="0"/>
    <xf numFmtId="0" fontId="60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2" fillId="0" borderId="34" applyNumberFormat="0" applyFill="0" applyAlignment="0" applyProtection="0"/>
    <xf numFmtId="0" fontId="63" fillId="22" borderId="0" applyNumberFormat="0" applyBorder="0" applyAlignment="0" applyProtection="0"/>
    <xf numFmtId="0" fontId="3" fillId="24" borderId="0" applyNumberFormat="0" applyBorder="0" applyAlignment="0" applyProtection="0"/>
    <xf numFmtId="0" fontId="63" fillId="25" borderId="0" applyNumberFormat="0" applyBorder="0" applyAlignment="0" applyProtection="0"/>
    <xf numFmtId="0" fontId="63" fillId="26" borderId="0" applyNumberFormat="0" applyBorder="0" applyAlignment="0" applyProtection="0"/>
    <xf numFmtId="0" fontId="3" fillId="28" borderId="0" applyNumberFormat="0" applyBorder="0" applyAlignment="0" applyProtection="0"/>
    <xf numFmtId="0" fontId="63" fillId="29" borderId="0" applyNumberFormat="0" applyBorder="0" applyAlignment="0" applyProtection="0"/>
    <xf numFmtId="0" fontId="63" fillId="30" borderId="0" applyNumberFormat="0" applyBorder="0" applyAlignment="0" applyProtection="0"/>
    <xf numFmtId="0" fontId="63" fillId="34" borderId="0" applyNumberFormat="0" applyBorder="0" applyAlignment="0" applyProtection="0"/>
    <xf numFmtId="0" fontId="3" fillId="36" borderId="0" applyNumberFormat="0" applyBorder="0" applyAlignment="0" applyProtection="0"/>
    <xf numFmtId="0" fontId="63" fillId="38" borderId="0" applyNumberFormat="0" applyBorder="0" applyAlignment="0" applyProtection="0"/>
    <xf numFmtId="0" fontId="3" fillId="39" borderId="0" applyNumberFormat="0" applyBorder="0" applyAlignment="0" applyProtection="0"/>
    <xf numFmtId="0" fontId="3" fillId="40" borderId="0" applyNumberFormat="0" applyBorder="0" applyAlignment="0" applyProtection="0"/>
    <xf numFmtId="0" fontId="63" fillId="41" borderId="0" applyNumberFormat="0" applyBorder="0" applyAlignment="0" applyProtection="0"/>
    <xf numFmtId="0" fontId="63" fillId="42" borderId="0" applyNumberFormat="0" applyBorder="0" applyAlignment="0" applyProtection="0"/>
    <xf numFmtId="0" fontId="3" fillId="43" borderId="0" applyNumberFormat="0" applyBorder="0" applyAlignment="0" applyProtection="0"/>
    <xf numFmtId="0" fontId="3" fillId="44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0" borderId="0"/>
    <xf numFmtId="0" fontId="3" fillId="0" borderId="0"/>
    <xf numFmtId="0" fontId="3" fillId="27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5" borderId="0" applyNumberFormat="0" applyBorder="0" applyAlignment="0" applyProtection="0"/>
    <xf numFmtId="0" fontId="3" fillId="35" borderId="0" applyNumberFormat="0" applyBorder="0" applyAlignment="0" applyProtection="0"/>
    <xf numFmtId="0" fontId="3" fillId="35" borderId="0" applyNumberFormat="0" applyBorder="0" applyAlignment="0" applyProtection="0"/>
    <xf numFmtId="0" fontId="3" fillId="35" borderId="0" applyNumberFormat="0" applyBorder="0" applyAlignment="0" applyProtection="0"/>
    <xf numFmtId="0" fontId="3" fillId="35" borderId="0" applyNumberFormat="0" applyBorder="0" applyAlignment="0" applyProtection="0"/>
    <xf numFmtId="0" fontId="3" fillId="35" borderId="0" applyNumberFormat="0" applyBorder="0" applyAlignment="0" applyProtection="0"/>
    <xf numFmtId="0" fontId="3" fillId="35" borderId="0" applyNumberFormat="0" applyBorder="0" applyAlignment="0" applyProtection="0"/>
    <xf numFmtId="0" fontId="3" fillId="35" borderId="0" applyNumberFormat="0" applyBorder="0" applyAlignment="0" applyProtection="0"/>
    <xf numFmtId="0" fontId="3" fillId="35" borderId="0" applyNumberFormat="0" applyBorder="0" applyAlignment="0" applyProtection="0"/>
    <xf numFmtId="0" fontId="3" fillId="35" borderId="0" applyNumberFormat="0" applyBorder="0" applyAlignment="0" applyProtection="0"/>
    <xf numFmtId="0" fontId="3" fillId="35" borderId="0" applyNumberFormat="0" applyBorder="0" applyAlignment="0" applyProtection="0"/>
    <xf numFmtId="0" fontId="3" fillId="35" borderId="0" applyNumberFormat="0" applyBorder="0" applyAlignment="0" applyProtection="0"/>
    <xf numFmtId="0" fontId="3" fillId="35" borderId="0" applyNumberFormat="0" applyBorder="0" applyAlignment="0" applyProtection="0"/>
    <xf numFmtId="0" fontId="3" fillId="35" borderId="0" applyNumberFormat="0" applyBorder="0" applyAlignment="0" applyProtection="0"/>
    <xf numFmtId="0" fontId="3" fillId="35" borderId="0" applyNumberFormat="0" applyBorder="0" applyAlignment="0" applyProtection="0"/>
    <xf numFmtId="0" fontId="3" fillId="35" borderId="0" applyNumberFormat="0" applyBorder="0" applyAlignment="0" applyProtection="0"/>
    <xf numFmtId="0" fontId="3" fillId="35" borderId="0" applyNumberFormat="0" applyBorder="0" applyAlignment="0" applyProtection="0"/>
    <xf numFmtId="0" fontId="3" fillId="35" borderId="0" applyNumberFormat="0" applyBorder="0" applyAlignment="0" applyProtection="0"/>
    <xf numFmtId="0" fontId="3" fillId="35" borderId="0" applyNumberFormat="0" applyBorder="0" applyAlignment="0" applyProtection="0"/>
    <xf numFmtId="0" fontId="3" fillId="35" borderId="0" applyNumberFormat="0" applyBorder="0" applyAlignment="0" applyProtection="0"/>
    <xf numFmtId="0" fontId="3" fillId="35" borderId="0" applyNumberFormat="0" applyBorder="0" applyAlignment="0" applyProtection="0"/>
    <xf numFmtId="0" fontId="3" fillId="35" borderId="0" applyNumberFormat="0" applyBorder="0" applyAlignment="0" applyProtection="0"/>
    <xf numFmtId="0" fontId="3" fillId="35" borderId="0" applyNumberFormat="0" applyBorder="0" applyAlignment="0" applyProtection="0"/>
    <xf numFmtId="0" fontId="3" fillId="35" borderId="0" applyNumberFormat="0" applyBorder="0" applyAlignment="0" applyProtection="0"/>
    <xf numFmtId="0" fontId="3" fillId="35" borderId="0" applyNumberFormat="0" applyBorder="0" applyAlignment="0" applyProtection="0"/>
    <xf numFmtId="0" fontId="3" fillId="35" borderId="0" applyNumberFormat="0" applyBorder="0" applyAlignment="0" applyProtection="0"/>
    <xf numFmtId="0" fontId="3" fillId="35" borderId="0" applyNumberFormat="0" applyBorder="0" applyAlignment="0" applyProtection="0"/>
    <xf numFmtId="0" fontId="3" fillId="35" borderId="0" applyNumberFormat="0" applyBorder="0" applyAlignment="0" applyProtection="0"/>
    <xf numFmtId="0" fontId="3" fillId="35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3" fillId="32" borderId="0" applyNumberFormat="0" applyBorder="0" applyAlignment="0" applyProtection="0"/>
    <xf numFmtId="0" fontId="63" fillId="33" borderId="0" applyNumberFormat="0" applyBorder="0" applyAlignment="0" applyProtection="0"/>
    <xf numFmtId="0" fontId="63" fillId="33" borderId="0" applyNumberFormat="0" applyBorder="0" applyAlignment="0" applyProtection="0"/>
    <xf numFmtId="0" fontId="63" fillId="33" borderId="0" applyNumberFormat="0" applyBorder="0" applyAlignment="0" applyProtection="0"/>
    <xf numFmtId="0" fontId="63" fillId="33" borderId="0" applyNumberFormat="0" applyBorder="0" applyAlignment="0" applyProtection="0"/>
    <xf numFmtId="0" fontId="63" fillId="33" borderId="0" applyNumberFormat="0" applyBorder="0" applyAlignment="0" applyProtection="0"/>
    <xf numFmtId="0" fontId="63" fillId="33" borderId="0" applyNumberFormat="0" applyBorder="0" applyAlignment="0" applyProtection="0"/>
    <xf numFmtId="0" fontId="63" fillId="33" borderId="0" applyNumberFormat="0" applyBorder="0" applyAlignment="0" applyProtection="0"/>
    <xf numFmtId="0" fontId="63" fillId="33" borderId="0" applyNumberFormat="0" applyBorder="0" applyAlignment="0" applyProtection="0"/>
    <xf numFmtId="0" fontId="63" fillId="33" borderId="0" applyNumberFormat="0" applyBorder="0" applyAlignment="0" applyProtection="0"/>
    <xf numFmtId="0" fontId="63" fillId="33" borderId="0" applyNumberFormat="0" applyBorder="0" applyAlignment="0" applyProtection="0"/>
    <xf numFmtId="0" fontId="63" fillId="33" borderId="0" applyNumberFormat="0" applyBorder="0" applyAlignment="0" applyProtection="0"/>
    <xf numFmtId="0" fontId="63" fillId="33" borderId="0" applyNumberFormat="0" applyBorder="0" applyAlignment="0" applyProtection="0"/>
    <xf numFmtId="0" fontId="63" fillId="33" borderId="0" applyNumberFormat="0" applyBorder="0" applyAlignment="0" applyProtection="0"/>
    <xf numFmtId="0" fontId="63" fillId="33" borderId="0" applyNumberFormat="0" applyBorder="0" applyAlignment="0" applyProtection="0"/>
    <xf numFmtId="0" fontId="63" fillId="33" borderId="0" applyNumberFormat="0" applyBorder="0" applyAlignment="0" applyProtection="0"/>
    <xf numFmtId="0" fontId="63" fillId="33" borderId="0" applyNumberFormat="0" applyBorder="0" applyAlignment="0" applyProtection="0"/>
    <xf numFmtId="0" fontId="63" fillId="33" borderId="0" applyNumberFormat="0" applyBorder="0" applyAlignment="0" applyProtection="0"/>
    <xf numFmtId="0" fontId="63" fillId="33" borderId="0" applyNumberFormat="0" applyBorder="0" applyAlignment="0" applyProtection="0"/>
    <xf numFmtId="0" fontId="63" fillId="33" borderId="0" applyNumberFormat="0" applyBorder="0" applyAlignment="0" applyProtection="0"/>
    <xf numFmtId="0" fontId="63" fillId="33" borderId="0" applyNumberFormat="0" applyBorder="0" applyAlignment="0" applyProtection="0"/>
    <xf numFmtId="0" fontId="63" fillId="33" borderId="0" applyNumberFormat="0" applyBorder="0" applyAlignment="0" applyProtection="0"/>
    <xf numFmtId="0" fontId="63" fillId="33" borderId="0" applyNumberFormat="0" applyBorder="0" applyAlignment="0" applyProtection="0"/>
    <xf numFmtId="0" fontId="63" fillId="33" borderId="0" applyNumberFormat="0" applyBorder="0" applyAlignment="0" applyProtection="0"/>
    <xf numFmtId="0" fontId="63" fillId="33" borderId="0" applyNumberFormat="0" applyBorder="0" applyAlignment="0" applyProtection="0"/>
    <xf numFmtId="0" fontId="63" fillId="33" borderId="0" applyNumberFormat="0" applyBorder="0" applyAlignment="0" applyProtection="0"/>
    <xf numFmtId="0" fontId="63" fillId="33" borderId="0" applyNumberFormat="0" applyBorder="0" applyAlignment="0" applyProtection="0"/>
    <xf numFmtId="0" fontId="63" fillId="33" borderId="0" applyNumberFormat="0" applyBorder="0" applyAlignment="0" applyProtection="0"/>
    <xf numFmtId="0" fontId="63" fillId="33" borderId="0" applyNumberFormat="0" applyBorder="0" applyAlignment="0" applyProtection="0"/>
    <xf numFmtId="0" fontId="63" fillId="33" borderId="0" applyNumberFormat="0" applyBorder="0" applyAlignment="0" applyProtection="0"/>
    <xf numFmtId="0" fontId="63" fillId="37" borderId="0" applyNumberFormat="0" applyBorder="0" applyAlignment="0" applyProtection="0"/>
    <xf numFmtId="0" fontId="63" fillId="37" borderId="0" applyNumberFormat="0" applyBorder="0" applyAlignment="0" applyProtection="0"/>
    <xf numFmtId="0" fontId="63" fillId="37" borderId="0" applyNumberFormat="0" applyBorder="0" applyAlignment="0" applyProtection="0"/>
    <xf numFmtId="0" fontId="63" fillId="37" borderId="0" applyNumberFormat="0" applyBorder="0" applyAlignment="0" applyProtection="0"/>
    <xf numFmtId="0" fontId="63" fillId="37" borderId="0" applyNumberFormat="0" applyBorder="0" applyAlignment="0" applyProtection="0"/>
    <xf numFmtId="0" fontId="63" fillId="37" borderId="0" applyNumberFormat="0" applyBorder="0" applyAlignment="0" applyProtection="0"/>
    <xf numFmtId="0" fontId="63" fillId="37" borderId="0" applyNumberFormat="0" applyBorder="0" applyAlignment="0" applyProtection="0"/>
    <xf numFmtId="0" fontId="63" fillId="37" borderId="0" applyNumberFormat="0" applyBorder="0" applyAlignment="0" applyProtection="0"/>
    <xf numFmtId="0" fontId="63" fillId="37" borderId="0" applyNumberFormat="0" applyBorder="0" applyAlignment="0" applyProtection="0"/>
    <xf numFmtId="0" fontId="63" fillId="37" borderId="0" applyNumberFormat="0" applyBorder="0" applyAlignment="0" applyProtection="0"/>
    <xf numFmtId="0" fontId="63" fillId="37" borderId="0" applyNumberFormat="0" applyBorder="0" applyAlignment="0" applyProtection="0"/>
    <xf numFmtId="0" fontId="63" fillId="37" borderId="0" applyNumberFormat="0" applyBorder="0" applyAlignment="0" applyProtection="0"/>
    <xf numFmtId="0" fontId="63" fillId="37" borderId="0" applyNumberFormat="0" applyBorder="0" applyAlignment="0" applyProtection="0"/>
    <xf numFmtId="0" fontId="63" fillId="37" borderId="0" applyNumberFormat="0" applyBorder="0" applyAlignment="0" applyProtection="0"/>
    <xf numFmtId="0" fontId="63" fillId="37" borderId="0" applyNumberFormat="0" applyBorder="0" applyAlignment="0" applyProtection="0"/>
    <xf numFmtId="0" fontId="63" fillId="37" borderId="0" applyNumberFormat="0" applyBorder="0" applyAlignment="0" applyProtection="0"/>
    <xf numFmtId="0" fontId="63" fillId="37" borderId="0" applyNumberFormat="0" applyBorder="0" applyAlignment="0" applyProtection="0"/>
    <xf numFmtId="0" fontId="63" fillId="37" borderId="0" applyNumberFormat="0" applyBorder="0" applyAlignment="0" applyProtection="0"/>
    <xf numFmtId="0" fontId="63" fillId="37" borderId="0" applyNumberFormat="0" applyBorder="0" applyAlignment="0" applyProtection="0"/>
    <xf numFmtId="0" fontId="63" fillId="37" borderId="0" applyNumberFormat="0" applyBorder="0" applyAlignment="0" applyProtection="0"/>
    <xf numFmtId="0" fontId="63" fillId="37" borderId="0" applyNumberFormat="0" applyBorder="0" applyAlignment="0" applyProtection="0"/>
    <xf numFmtId="0" fontId="63" fillId="37" borderId="0" applyNumberFormat="0" applyBorder="0" applyAlignment="0" applyProtection="0"/>
    <xf numFmtId="0" fontId="63" fillId="37" borderId="0" applyNumberFormat="0" applyBorder="0" applyAlignment="0" applyProtection="0"/>
    <xf numFmtId="0" fontId="63" fillId="37" borderId="0" applyNumberFormat="0" applyBorder="0" applyAlignment="0" applyProtection="0"/>
    <xf numFmtId="0" fontId="63" fillId="37" borderId="0" applyNumberFormat="0" applyBorder="0" applyAlignment="0" applyProtection="0"/>
    <xf numFmtId="0" fontId="63" fillId="37" borderId="0" applyNumberFormat="0" applyBorder="0" applyAlignment="0" applyProtection="0"/>
    <xf numFmtId="0" fontId="63" fillId="37" borderId="0" applyNumberFormat="0" applyBorder="0" applyAlignment="0" applyProtection="0"/>
    <xf numFmtId="0" fontId="63" fillId="37" borderId="0" applyNumberFormat="0" applyBorder="0" applyAlignment="0" applyProtection="0"/>
    <xf numFmtId="0" fontId="63" fillId="37" borderId="0" applyNumberFormat="0" applyBorder="0" applyAlignment="0" applyProtection="0"/>
    <xf numFmtId="0" fontId="63" fillId="45" borderId="0" applyNumberFormat="0" applyBorder="0" applyAlignment="0" applyProtection="0"/>
    <xf numFmtId="0" fontId="63" fillId="45" borderId="0" applyNumberFormat="0" applyBorder="0" applyAlignment="0" applyProtection="0"/>
    <xf numFmtId="0" fontId="63" fillId="45" borderId="0" applyNumberFormat="0" applyBorder="0" applyAlignment="0" applyProtection="0"/>
    <xf numFmtId="0" fontId="63" fillId="45" borderId="0" applyNumberFormat="0" applyBorder="0" applyAlignment="0" applyProtection="0"/>
    <xf numFmtId="0" fontId="63" fillId="45" borderId="0" applyNumberFormat="0" applyBorder="0" applyAlignment="0" applyProtection="0"/>
    <xf numFmtId="0" fontId="63" fillId="45" borderId="0" applyNumberFormat="0" applyBorder="0" applyAlignment="0" applyProtection="0"/>
    <xf numFmtId="0" fontId="63" fillId="45" borderId="0" applyNumberFormat="0" applyBorder="0" applyAlignment="0" applyProtection="0"/>
    <xf numFmtId="0" fontId="63" fillId="45" borderId="0" applyNumberFormat="0" applyBorder="0" applyAlignment="0" applyProtection="0"/>
    <xf numFmtId="0" fontId="63" fillId="45" borderId="0" applyNumberFormat="0" applyBorder="0" applyAlignment="0" applyProtection="0"/>
    <xf numFmtId="0" fontId="63" fillId="45" borderId="0" applyNumberFormat="0" applyBorder="0" applyAlignment="0" applyProtection="0"/>
    <xf numFmtId="0" fontId="63" fillId="45" borderId="0" applyNumberFormat="0" applyBorder="0" applyAlignment="0" applyProtection="0"/>
    <xf numFmtId="0" fontId="63" fillId="45" borderId="0" applyNumberFormat="0" applyBorder="0" applyAlignment="0" applyProtection="0"/>
    <xf numFmtId="0" fontId="63" fillId="45" borderId="0" applyNumberFormat="0" applyBorder="0" applyAlignment="0" applyProtection="0"/>
    <xf numFmtId="0" fontId="63" fillId="45" borderId="0" applyNumberFormat="0" applyBorder="0" applyAlignment="0" applyProtection="0"/>
    <xf numFmtId="0" fontId="63" fillId="45" borderId="0" applyNumberFormat="0" applyBorder="0" applyAlignment="0" applyProtection="0"/>
    <xf numFmtId="0" fontId="63" fillId="45" borderId="0" applyNumberFormat="0" applyBorder="0" applyAlignment="0" applyProtection="0"/>
    <xf numFmtId="0" fontId="63" fillId="45" borderId="0" applyNumberFormat="0" applyBorder="0" applyAlignment="0" applyProtection="0"/>
    <xf numFmtId="0" fontId="63" fillId="45" borderId="0" applyNumberFormat="0" applyBorder="0" applyAlignment="0" applyProtection="0"/>
    <xf numFmtId="0" fontId="63" fillId="45" borderId="0" applyNumberFormat="0" applyBorder="0" applyAlignment="0" applyProtection="0"/>
    <xf numFmtId="0" fontId="63" fillId="45" borderId="0" applyNumberFormat="0" applyBorder="0" applyAlignment="0" applyProtection="0"/>
    <xf numFmtId="0" fontId="63" fillId="45" borderId="0" applyNumberFormat="0" applyBorder="0" applyAlignment="0" applyProtection="0"/>
    <xf numFmtId="0" fontId="63" fillId="45" borderId="0" applyNumberFormat="0" applyBorder="0" applyAlignment="0" applyProtection="0"/>
    <xf numFmtId="0" fontId="63" fillId="45" borderId="0" applyNumberFormat="0" applyBorder="0" applyAlignment="0" applyProtection="0"/>
    <xf numFmtId="0" fontId="63" fillId="45" borderId="0" applyNumberFormat="0" applyBorder="0" applyAlignment="0" applyProtection="0"/>
    <xf numFmtId="0" fontId="63" fillId="45" borderId="0" applyNumberFormat="0" applyBorder="0" applyAlignment="0" applyProtection="0"/>
    <xf numFmtId="0" fontId="63" fillId="45" borderId="0" applyNumberFormat="0" applyBorder="0" applyAlignment="0" applyProtection="0"/>
    <xf numFmtId="0" fontId="63" fillId="45" borderId="0" applyNumberFormat="0" applyBorder="0" applyAlignment="0" applyProtection="0"/>
    <xf numFmtId="0" fontId="63" fillId="45" borderId="0" applyNumberFormat="0" applyBorder="0" applyAlignment="0" applyProtection="0"/>
    <xf numFmtId="0" fontId="63" fillId="45" borderId="0" applyNumberFormat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21" borderId="33" applyNumberFormat="0" applyFont="0" applyAlignment="0" applyProtection="0"/>
    <xf numFmtId="0" fontId="3" fillId="21" borderId="33" applyNumberFormat="0" applyFont="0" applyAlignment="0" applyProtection="0"/>
    <xf numFmtId="0" fontId="3" fillId="21" borderId="33" applyNumberFormat="0" applyFont="0" applyAlignment="0" applyProtection="0"/>
    <xf numFmtId="0" fontId="3" fillId="21" borderId="33" applyNumberFormat="0" applyFont="0" applyAlignment="0" applyProtection="0"/>
    <xf numFmtId="0" fontId="3" fillId="21" borderId="33" applyNumberFormat="0" applyFont="0" applyAlignment="0" applyProtection="0"/>
    <xf numFmtId="0" fontId="3" fillId="21" borderId="33" applyNumberFormat="0" applyFont="0" applyAlignment="0" applyProtection="0"/>
    <xf numFmtId="0" fontId="3" fillId="21" borderId="33" applyNumberFormat="0" applyFont="0" applyAlignment="0" applyProtection="0"/>
    <xf numFmtId="0" fontId="3" fillId="21" borderId="33" applyNumberFormat="0" applyFont="0" applyAlignment="0" applyProtection="0"/>
    <xf numFmtId="0" fontId="3" fillId="21" borderId="33" applyNumberFormat="0" applyFont="0" applyAlignment="0" applyProtection="0"/>
    <xf numFmtId="0" fontId="3" fillId="21" borderId="33" applyNumberFormat="0" applyFont="0" applyAlignment="0" applyProtection="0"/>
    <xf numFmtId="0" fontId="3" fillId="21" borderId="33" applyNumberFormat="0" applyFont="0" applyAlignment="0" applyProtection="0"/>
    <xf numFmtId="0" fontId="3" fillId="21" borderId="33" applyNumberFormat="0" applyFont="0" applyAlignment="0" applyProtection="0"/>
    <xf numFmtId="0" fontId="3" fillId="21" borderId="33" applyNumberFormat="0" applyFont="0" applyAlignment="0" applyProtection="0"/>
    <xf numFmtId="0" fontId="3" fillId="21" borderId="33" applyNumberFormat="0" applyFont="0" applyAlignment="0" applyProtection="0"/>
    <xf numFmtId="0" fontId="3" fillId="21" borderId="33" applyNumberFormat="0" applyFont="0" applyAlignment="0" applyProtection="0"/>
    <xf numFmtId="0" fontId="3" fillId="21" borderId="33" applyNumberFormat="0" applyFont="0" applyAlignment="0" applyProtection="0"/>
    <xf numFmtId="0" fontId="3" fillId="21" borderId="33" applyNumberFormat="0" applyFont="0" applyAlignment="0" applyProtection="0"/>
    <xf numFmtId="0" fontId="3" fillId="21" borderId="33" applyNumberFormat="0" applyFont="0" applyAlignment="0" applyProtection="0"/>
    <xf numFmtId="0" fontId="3" fillId="21" borderId="33" applyNumberFormat="0" applyFont="0" applyAlignment="0" applyProtection="0"/>
    <xf numFmtId="0" fontId="3" fillId="21" borderId="33" applyNumberFormat="0" applyFont="0" applyAlignment="0" applyProtection="0"/>
    <xf numFmtId="0" fontId="3" fillId="21" borderId="33" applyNumberFormat="0" applyFont="0" applyAlignment="0" applyProtection="0"/>
    <xf numFmtId="0" fontId="3" fillId="21" borderId="33" applyNumberFormat="0" applyFont="0" applyAlignment="0" applyProtection="0"/>
    <xf numFmtId="0" fontId="3" fillId="21" borderId="33" applyNumberFormat="0" applyFont="0" applyAlignment="0" applyProtection="0"/>
    <xf numFmtId="0" fontId="3" fillId="21" borderId="33" applyNumberFormat="0" applyFont="0" applyAlignment="0" applyProtection="0"/>
    <xf numFmtId="0" fontId="3" fillId="21" borderId="33" applyNumberFormat="0" applyFont="0" applyAlignment="0" applyProtection="0"/>
    <xf numFmtId="0" fontId="3" fillId="21" borderId="33" applyNumberFormat="0" applyFont="0" applyAlignment="0" applyProtection="0"/>
    <xf numFmtId="0" fontId="3" fillId="21" borderId="33" applyNumberFormat="0" applyFont="0" applyAlignment="0" applyProtection="0"/>
    <xf numFmtId="0" fontId="3" fillId="21" borderId="33" applyNumberFormat="0" applyFont="0" applyAlignment="0" applyProtection="0"/>
    <xf numFmtId="0" fontId="3" fillId="21" borderId="33" applyNumberFormat="0" applyFont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5" borderId="0" applyNumberFormat="0" applyBorder="0" applyAlignment="0" applyProtection="0"/>
    <xf numFmtId="0" fontId="2" fillId="35" borderId="0" applyNumberFormat="0" applyBorder="0" applyAlignment="0" applyProtection="0"/>
    <xf numFmtId="0" fontId="2" fillId="35" borderId="0" applyNumberFormat="0" applyBorder="0" applyAlignment="0" applyProtection="0"/>
    <xf numFmtId="0" fontId="2" fillId="35" borderId="0" applyNumberFormat="0" applyBorder="0" applyAlignment="0" applyProtection="0"/>
    <xf numFmtId="0" fontId="2" fillId="35" borderId="0" applyNumberFormat="0" applyBorder="0" applyAlignment="0" applyProtection="0"/>
    <xf numFmtId="0" fontId="2" fillId="35" borderId="0" applyNumberFormat="0" applyBorder="0" applyAlignment="0" applyProtection="0"/>
    <xf numFmtId="0" fontId="2" fillId="35" borderId="0" applyNumberFormat="0" applyBorder="0" applyAlignment="0" applyProtection="0"/>
    <xf numFmtId="0" fontId="2" fillId="35" borderId="0" applyNumberFormat="0" applyBorder="0" applyAlignment="0" applyProtection="0"/>
    <xf numFmtId="0" fontId="2" fillId="35" borderId="0" applyNumberFormat="0" applyBorder="0" applyAlignment="0" applyProtection="0"/>
    <xf numFmtId="0" fontId="2" fillId="35" borderId="0" applyNumberFormat="0" applyBorder="0" applyAlignment="0" applyProtection="0"/>
    <xf numFmtId="0" fontId="2" fillId="35" borderId="0" applyNumberFormat="0" applyBorder="0" applyAlignment="0" applyProtection="0"/>
    <xf numFmtId="0" fontId="2" fillId="35" borderId="0" applyNumberFormat="0" applyBorder="0" applyAlignment="0" applyProtection="0"/>
    <xf numFmtId="0" fontId="2" fillId="35" borderId="0" applyNumberFormat="0" applyBorder="0" applyAlignment="0" applyProtection="0"/>
    <xf numFmtId="0" fontId="2" fillId="35" borderId="0" applyNumberFormat="0" applyBorder="0" applyAlignment="0" applyProtection="0"/>
    <xf numFmtId="0" fontId="2" fillId="35" borderId="0" applyNumberFormat="0" applyBorder="0" applyAlignment="0" applyProtection="0"/>
    <xf numFmtId="0" fontId="2" fillId="35" borderId="0" applyNumberFormat="0" applyBorder="0" applyAlignment="0" applyProtection="0"/>
    <xf numFmtId="0" fontId="2" fillId="35" borderId="0" applyNumberFormat="0" applyBorder="0" applyAlignment="0" applyProtection="0"/>
    <xf numFmtId="0" fontId="2" fillId="35" borderId="0" applyNumberFormat="0" applyBorder="0" applyAlignment="0" applyProtection="0"/>
    <xf numFmtId="0" fontId="2" fillId="35" borderId="0" applyNumberFormat="0" applyBorder="0" applyAlignment="0" applyProtection="0"/>
    <xf numFmtId="0" fontId="2" fillId="35" borderId="0" applyNumberFormat="0" applyBorder="0" applyAlignment="0" applyProtection="0"/>
    <xf numFmtId="0" fontId="2" fillId="35" borderId="0" applyNumberFormat="0" applyBorder="0" applyAlignment="0" applyProtection="0"/>
    <xf numFmtId="0" fontId="2" fillId="35" borderId="0" applyNumberFormat="0" applyBorder="0" applyAlignment="0" applyProtection="0"/>
    <xf numFmtId="0" fontId="2" fillId="35" borderId="0" applyNumberFormat="0" applyBorder="0" applyAlignment="0" applyProtection="0"/>
    <xf numFmtId="0" fontId="2" fillId="35" borderId="0" applyNumberFormat="0" applyBorder="0" applyAlignment="0" applyProtection="0"/>
    <xf numFmtId="0" fontId="2" fillId="35" borderId="0" applyNumberFormat="0" applyBorder="0" applyAlignment="0" applyProtection="0"/>
    <xf numFmtId="0" fontId="2" fillId="35" borderId="0" applyNumberFormat="0" applyBorder="0" applyAlignment="0" applyProtection="0"/>
    <xf numFmtId="0" fontId="2" fillId="35" borderId="0" applyNumberFormat="0" applyBorder="0" applyAlignment="0" applyProtection="0"/>
    <xf numFmtId="0" fontId="2" fillId="35" borderId="0" applyNumberFormat="0" applyBorder="0" applyAlignment="0" applyProtection="0"/>
    <xf numFmtId="0" fontId="2" fillId="35" borderId="0" applyNumberFormat="0" applyBorder="0" applyAlignment="0" applyProtection="0"/>
    <xf numFmtId="0" fontId="2" fillId="39" borderId="0" applyNumberFormat="0" applyBorder="0" applyAlignment="0" applyProtection="0"/>
    <xf numFmtId="0" fontId="2" fillId="43" borderId="0" applyNumberFormat="0" applyBorder="0" applyAlignment="0" applyProtection="0"/>
    <xf numFmtId="0" fontId="2" fillId="24" borderId="0" applyNumberFormat="0" applyBorder="0" applyAlignment="0" applyProtection="0"/>
    <xf numFmtId="0" fontId="2" fillId="28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2" borderId="0" applyNumberFormat="0" applyBorder="0" applyAlignment="0" applyProtection="0"/>
    <xf numFmtId="0" fontId="2" fillId="36" borderId="0" applyNumberFormat="0" applyBorder="0" applyAlignment="0" applyProtection="0"/>
    <xf numFmtId="0" fontId="2" fillId="40" borderId="0" applyNumberFormat="0" applyBorder="0" applyAlignment="0" applyProtection="0"/>
    <xf numFmtId="0" fontId="2" fillId="44" borderId="0" applyNumberFormat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21" borderId="33" applyNumberFormat="0" applyFont="0" applyAlignment="0" applyProtection="0"/>
    <xf numFmtId="0" fontId="2" fillId="21" borderId="33" applyNumberFormat="0" applyFont="0" applyAlignment="0" applyProtection="0"/>
    <xf numFmtId="0" fontId="2" fillId="21" borderId="33" applyNumberFormat="0" applyFont="0" applyAlignment="0" applyProtection="0"/>
    <xf numFmtId="0" fontId="2" fillId="21" borderId="33" applyNumberFormat="0" applyFont="0" applyAlignment="0" applyProtection="0"/>
    <xf numFmtId="0" fontId="2" fillId="21" borderId="33" applyNumberFormat="0" applyFont="0" applyAlignment="0" applyProtection="0"/>
    <xf numFmtId="0" fontId="2" fillId="21" borderId="33" applyNumberFormat="0" applyFont="0" applyAlignment="0" applyProtection="0"/>
    <xf numFmtId="0" fontId="2" fillId="21" borderId="33" applyNumberFormat="0" applyFont="0" applyAlignment="0" applyProtection="0"/>
    <xf numFmtId="0" fontId="2" fillId="21" borderId="33" applyNumberFormat="0" applyFont="0" applyAlignment="0" applyProtection="0"/>
    <xf numFmtId="0" fontId="2" fillId="21" borderId="33" applyNumberFormat="0" applyFont="0" applyAlignment="0" applyProtection="0"/>
    <xf numFmtId="0" fontId="2" fillId="21" borderId="33" applyNumberFormat="0" applyFont="0" applyAlignment="0" applyProtection="0"/>
    <xf numFmtId="0" fontId="2" fillId="21" borderId="33" applyNumberFormat="0" applyFont="0" applyAlignment="0" applyProtection="0"/>
    <xf numFmtId="0" fontId="2" fillId="21" borderId="33" applyNumberFormat="0" applyFont="0" applyAlignment="0" applyProtection="0"/>
    <xf numFmtId="0" fontId="2" fillId="21" borderId="33" applyNumberFormat="0" applyFont="0" applyAlignment="0" applyProtection="0"/>
    <xf numFmtId="0" fontId="2" fillId="21" borderId="33" applyNumberFormat="0" applyFont="0" applyAlignment="0" applyProtection="0"/>
    <xf numFmtId="0" fontId="2" fillId="21" borderId="33" applyNumberFormat="0" applyFont="0" applyAlignment="0" applyProtection="0"/>
    <xf numFmtId="0" fontId="2" fillId="21" borderId="33" applyNumberFormat="0" applyFont="0" applyAlignment="0" applyProtection="0"/>
    <xf numFmtId="0" fontId="2" fillId="21" borderId="33" applyNumberFormat="0" applyFont="0" applyAlignment="0" applyProtection="0"/>
    <xf numFmtId="0" fontId="2" fillId="21" borderId="33" applyNumberFormat="0" applyFont="0" applyAlignment="0" applyProtection="0"/>
    <xf numFmtId="0" fontId="2" fillId="21" borderId="33" applyNumberFormat="0" applyFont="0" applyAlignment="0" applyProtection="0"/>
    <xf numFmtId="0" fontId="2" fillId="21" borderId="33" applyNumberFormat="0" applyFont="0" applyAlignment="0" applyProtection="0"/>
    <xf numFmtId="0" fontId="2" fillId="21" borderId="33" applyNumberFormat="0" applyFont="0" applyAlignment="0" applyProtection="0"/>
    <xf numFmtId="0" fontId="2" fillId="21" borderId="33" applyNumberFormat="0" applyFont="0" applyAlignment="0" applyProtection="0"/>
    <xf numFmtId="0" fontId="2" fillId="21" borderId="33" applyNumberFormat="0" applyFont="0" applyAlignment="0" applyProtection="0"/>
    <xf numFmtId="0" fontId="2" fillId="21" borderId="33" applyNumberFormat="0" applyFont="0" applyAlignment="0" applyProtection="0"/>
    <xf numFmtId="0" fontId="2" fillId="21" borderId="33" applyNumberFormat="0" applyFont="0" applyAlignment="0" applyProtection="0"/>
    <xf numFmtId="0" fontId="2" fillId="21" borderId="33" applyNumberFormat="0" applyFont="0" applyAlignment="0" applyProtection="0"/>
    <xf numFmtId="0" fontId="2" fillId="21" borderId="33" applyNumberFormat="0" applyFont="0" applyAlignment="0" applyProtection="0"/>
    <xf numFmtId="0" fontId="2" fillId="21" borderId="33" applyNumberFormat="0" applyFont="0" applyAlignment="0" applyProtection="0"/>
    <xf numFmtId="0" fontId="2" fillId="21" borderId="33" applyNumberFormat="0" applyFont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1" fillId="0" borderId="0"/>
    <xf numFmtId="0" fontId="33" fillId="0" borderId="0"/>
    <xf numFmtId="0" fontId="14" fillId="0" borderId="0"/>
  </cellStyleXfs>
  <cellXfs count="449">
    <xf numFmtId="0" fontId="0" fillId="0" borderId="0" xfId="0"/>
    <xf numFmtId="0" fontId="12" fillId="0" borderId="0" xfId="0" applyFont="1"/>
    <xf numFmtId="0" fontId="11" fillId="0" borderId="0" xfId="0" applyFont="1" applyAlignment="1">
      <alignment vertical="center" wrapText="1"/>
    </xf>
    <xf numFmtId="3" fontId="12" fillId="0" borderId="0" xfId="0" applyNumberFormat="1" applyFont="1"/>
    <xf numFmtId="0" fontId="9" fillId="0" borderId="1" xfId="0" applyNumberFormat="1" applyFont="1" applyBorder="1" applyAlignment="1" applyProtection="1">
      <alignment horizontal="center" vertical="center" wrapText="1"/>
    </xf>
    <xf numFmtId="0" fontId="11" fillId="0" borderId="0" xfId="0" applyFont="1" applyAlignment="1">
      <alignment vertical="center"/>
    </xf>
    <xf numFmtId="0" fontId="13" fillId="0" borderId="0" xfId="0" applyFont="1" applyAlignment="1"/>
    <xf numFmtId="0" fontId="13" fillId="0" borderId="0" xfId="0" applyFont="1" applyAlignment="1">
      <alignment wrapText="1"/>
    </xf>
    <xf numFmtId="0" fontId="15" fillId="0" borderId="0" xfId="0" applyFont="1" applyAlignment="1">
      <alignment wrapText="1"/>
    </xf>
    <xf numFmtId="3" fontId="15" fillId="0" borderId="0" xfId="0" applyNumberFormat="1" applyFont="1" applyAlignment="1">
      <alignment wrapText="1"/>
    </xf>
    <xf numFmtId="164" fontId="12" fillId="0" borderId="0" xfId="0" applyNumberFormat="1" applyFont="1"/>
    <xf numFmtId="0" fontId="12" fillId="0" borderId="0" xfId="0" applyFont="1" applyBorder="1" applyAlignment="1">
      <alignment horizontal="center"/>
    </xf>
    <xf numFmtId="4" fontId="12" fillId="2" borderId="2" xfId="0" applyNumberFormat="1" applyFont="1" applyFill="1" applyBorder="1" applyAlignment="1">
      <alignment horizontal="left" vertical="center" wrapText="1"/>
    </xf>
    <xf numFmtId="0" fontId="10" fillId="0" borderId="1" xfId="0" applyNumberFormat="1" applyFont="1" applyBorder="1" applyAlignment="1" applyProtection="1">
      <alignment horizontal="center" vertical="center" wrapText="1"/>
    </xf>
    <xf numFmtId="0" fontId="10" fillId="0" borderId="3" xfId="0" applyNumberFormat="1" applyFont="1" applyBorder="1" applyAlignment="1" applyProtection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0" fillId="3" borderId="5" xfId="0" applyNumberFormat="1" applyFont="1" applyFill="1" applyBorder="1" applyAlignment="1" applyProtection="1">
      <alignment horizontal="center" vertical="center" wrapText="1"/>
    </xf>
    <xf numFmtId="0" fontId="10" fillId="3" borderId="1" xfId="0" applyNumberFormat="1" applyFont="1" applyFill="1" applyBorder="1" applyAlignment="1" applyProtection="1">
      <alignment horizontal="center" vertical="center" wrapText="1"/>
    </xf>
    <xf numFmtId="0" fontId="9" fillId="3" borderId="5" xfId="0" applyNumberFormat="1" applyFont="1" applyFill="1" applyBorder="1" applyAlignment="1" applyProtection="1">
      <alignment horizontal="center" vertical="center" wrapText="1"/>
    </xf>
    <xf numFmtId="3" fontId="7" fillId="0" borderId="0" xfId="0" applyNumberFormat="1" applyFont="1"/>
    <xf numFmtId="0" fontId="17" fillId="4" borderId="0" xfId="0" applyFont="1" applyFill="1"/>
    <xf numFmtId="0" fontId="10" fillId="0" borderId="0" xfId="0" applyFont="1"/>
    <xf numFmtId="0" fontId="12" fillId="0" borderId="0" xfId="0" applyFont="1" applyBorder="1"/>
    <xf numFmtId="0" fontId="9" fillId="0" borderId="4" xfId="0" applyNumberFormat="1" applyFont="1" applyBorder="1" applyAlignment="1" applyProtection="1">
      <alignment horizontal="center" vertical="center" wrapText="1"/>
    </xf>
    <xf numFmtId="0" fontId="9" fillId="4" borderId="1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Border="1" applyAlignment="1" applyProtection="1">
      <alignment vertical="center" wrapText="1"/>
    </xf>
    <xf numFmtId="0" fontId="20" fillId="8" borderId="1" xfId="0" applyFont="1" applyFill="1" applyBorder="1" applyAlignment="1">
      <alignment horizontal="left" vertical="center"/>
    </xf>
    <xf numFmtId="165" fontId="21" fillId="8" borderId="1" xfId="0" applyNumberFormat="1" applyFont="1" applyFill="1" applyBorder="1" applyAlignment="1">
      <alignment horizontal="right" vertical="center"/>
    </xf>
    <xf numFmtId="0" fontId="21" fillId="5" borderId="1" xfId="0" applyFont="1" applyFill="1" applyBorder="1" applyAlignment="1">
      <alignment horizontal="center" vertical="center" wrapText="1"/>
    </xf>
    <xf numFmtId="3" fontId="21" fillId="8" borderId="1" xfId="0" applyNumberFormat="1" applyFont="1" applyFill="1" applyBorder="1" applyAlignment="1">
      <alignment horizontal="right" vertical="center"/>
    </xf>
    <xf numFmtId="165" fontId="21" fillId="9" borderId="1" xfId="0" applyNumberFormat="1" applyFont="1" applyFill="1" applyBorder="1" applyAlignment="1">
      <alignment horizontal="right" vertical="center"/>
    </xf>
    <xf numFmtId="3" fontId="9" fillId="0" borderId="1" xfId="0" applyNumberFormat="1" applyFont="1" applyBorder="1" applyAlignment="1">
      <alignment horizontal="center" vertical="center" wrapText="1"/>
    </xf>
    <xf numFmtId="3" fontId="21" fillId="9" borderId="1" xfId="0" applyNumberFormat="1" applyFont="1" applyFill="1" applyBorder="1" applyAlignment="1">
      <alignment horizontal="right" vertical="center"/>
    </xf>
    <xf numFmtId="165" fontId="22" fillId="8" borderId="1" xfId="0" applyNumberFormat="1" applyFont="1" applyFill="1" applyBorder="1" applyAlignment="1">
      <alignment horizontal="right" vertical="center"/>
    </xf>
    <xf numFmtId="165" fontId="22" fillId="9" borderId="1" xfId="0" applyNumberFormat="1" applyFont="1" applyFill="1" applyBorder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9" fillId="0" borderId="6" xfId="0" applyNumberFormat="1" applyFont="1" applyBorder="1" applyAlignment="1" applyProtection="1">
      <alignment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8" fillId="9" borderId="5" xfId="0" applyFont="1" applyFill="1" applyBorder="1" applyAlignment="1" applyProtection="1">
      <alignment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2" fillId="9" borderId="5" xfId="0" applyFont="1" applyFill="1" applyBorder="1"/>
    <xf numFmtId="0" fontId="10" fillId="10" borderId="5" xfId="0" applyNumberFormat="1" applyFont="1" applyFill="1" applyBorder="1" applyAlignment="1" applyProtection="1">
      <alignment horizontal="center" vertical="center" wrapText="1"/>
    </xf>
    <xf numFmtId="0" fontId="8" fillId="10" borderId="4" xfId="0" applyNumberFormat="1" applyFont="1" applyFill="1" applyBorder="1" applyAlignment="1" applyProtection="1">
      <alignment horizontal="center" vertical="center" textRotation="90" wrapText="1"/>
    </xf>
    <xf numFmtId="0" fontId="12" fillId="0" borderId="1" xfId="0" applyFont="1" applyBorder="1"/>
    <xf numFmtId="3" fontId="15" fillId="0" borderId="0" xfId="0" applyNumberFormat="1" applyFont="1"/>
    <xf numFmtId="0" fontId="7" fillId="0" borderId="0" xfId="0" applyFont="1"/>
    <xf numFmtId="165" fontId="7" fillId="0" borderId="0" xfId="0" applyNumberFormat="1" applyFont="1"/>
    <xf numFmtId="3" fontId="22" fillId="8" borderId="1" xfId="0" applyNumberFormat="1" applyFont="1" applyFill="1" applyBorder="1" applyAlignment="1">
      <alignment horizontal="right" vertical="center"/>
    </xf>
    <xf numFmtId="3" fontId="21" fillId="4" borderId="1" xfId="0" applyNumberFormat="1" applyFont="1" applyFill="1" applyBorder="1" applyAlignment="1">
      <alignment horizontal="right" vertical="center" wrapText="1"/>
    </xf>
    <xf numFmtId="3" fontId="22" fillId="9" borderId="1" xfId="0" applyNumberFormat="1" applyFont="1" applyFill="1" applyBorder="1" applyAlignment="1">
      <alignment horizontal="right" vertical="center"/>
    </xf>
    <xf numFmtId="4" fontId="7" fillId="4" borderId="1" xfId="0" applyNumberFormat="1" applyFont="1" applyFill="1" applyBorder="1" applyAlignment="1">
      <alignment horizontal="center" vertical="center" wrapText="1"/>
    </xf>
    <xf numFmtId="3" fontId="22" fillId="8" borderId="1" xfId="0" applyNumberFormat="1" applyFont="1" applyFill="1" applyBorder="1" applyAlignment="1">
      <alignment vertical="center"/>
    </xf>
    <xf numFmtId="3" fontId="21" fillId="8" borderId="1" xfId="0" applyNumberFormat="1" applyFont="1" applyFill="1" applyBorder="1" applyAlignment="1">
      <alignment vertical="center"/>
    </xf>
    <xf numFmtId="165" fontId="21" fillId="8" borderId="1" xfId="0" applyNumberFormat="1" applyFont="1" applyFill="1" applyBorder="1" applyAlignment="1">
      <alignment vertical="center" wrapText="1"/>
    </xf>
    <xf numFmtId="165" fontId="21" fillId="8" borderId="1" xfId="0" applyNumberFormat="1" applyFont="1" applyFill="1" applyBorder="1" applyAlignment="1">
      <alignment vertical="center"/>
    </xf>
    <xf numFmtId="0" fontId="34" fillId="0" borderId="0" xfId="0" applyFont="1" applyFill="1"/>
    <xf numFmtId="0" fontId="34" fillId="0" borderId="0" xfId="0" applyFont="1"/>
    <xf numFmtId="0" fontId="35" fillId="0" borderId="0" xfId="0" applyFont="1" applyBorder="1" applyAlignment="1">
      <alignment horizontal="center" vertical="center" wrapText="1"/>
    </xf>
    <xf numFmtId="0" fontId="36" fillId="11" borderId="7" xfId="0" applyFont="1" applyFill="1" applyBorder="1" applyAlignment="1">
      <alignment horizontal="center" vertical="center" wrapText="1"/>
    </xf>
    <xf numFmtId="0" fontId="36" fillId="11" borderId="8" xfId="0" applyFont="1" applyFill="1" applyBorder="1" applyAlignment="1">
      <alignment horizontal="center" vertical="center" wrapText="1"/>
    </xf>
    <xf numFmtId="0" fontId="36" fillId="11" borderId="9" xfId="0" applyFont="1" applyFill="1" applyBorder="1" applyAlignment="1">
      <alignment horizontal="center" vertical="center" wrapText="1"/>
    </xf>
    <xf numFmtId="0" fontId="36" fillId="12" borderId="8" xfId="0" applyFont="1" applyFill="1" applyBorder="1" applyAlignment="1">
      <alignment horizontal="center" vertical="center" wrapText="1"/>
    </xf>
    <xf numFmtId="0" fontId="36" fillId="12" borderId="9" xfId="0" applyFont="1" applyFill="1" applyBorder="1" applyAlignment="1">
      <alignment horizontal="center" vertical="center" wrapText="1"/>
    </xf>
    <xf numFmtId="0" fontId="36" fillId="13" borderId="7" xfId="0" applyFont="1" applyFill="1" applyBorder="1" applyAlignment="1">
      <alignment horizontal="center" vertical="center" wrapText="1"/>
    </xf>
    <xf numFmtId="0" fontId="36" fillId="13" borderId="8" xfId="0" applyFont="1" applyFill="1" applyBorder="1" applyAlignment="1">
      <alignment horizontal="center" vertical="center" wrapText="1"/>
    </xf>
    <xf numFmtId="0" fontId="36" fillId="13" borderId="9" xfId="0" applyFont="1" applyFill="1" applyBorder="1" applyAlignment="1">
      <alignment horizontal="center" vertical="center" wrapText="1"/>
    </xf>
    <xf numFmtId="0" fontId="36" fillId="14" borderId="7" xfId="0" applyFont="1" applyFill="1" applyBorder="1" applyAlignment="1">
      <alignment horizontal="center" vertical="center" wrapText="1"/>
    </xf>
    <xf numFmtId="0" fontId="36" fillId="14" borderId="8" xfId="0" applyFont="1" applyFill="1" applyBorder="1" applyAlignment="1">
      <alignment horizontal="center" vertical="center" wrapText="1"/>
    </xf>
    <xf numFmtId="0" fontId="36" fillId="14" borderId="9" xfId="0" applyFont="1" applyFill="1" applyBorder="1" applyAlignment="1">
      <alignment horizontal="center" vertical="center" wrapText="1"/>
    </xf>
    <xf numFmtId="0" fontId="36" fillId="11" borderId="10" xfId="0" applyFont="1" applyFill="1" applyBorder="1" applyAlignment="1">
      <alignment horizontal="center" vertical="center" wrapText="1"/>
    </xf>
    <xf numFmtId="0" fontId="36" fillId="11" borderId="1" xfId="0" applyFont="1" applyFill="1" applyBorder="1" applyAlignment="1">
      <alignment horizontal="center" vertical="center" wrapText="1"/>
    </xf>
    <xf numFmtId="0" fontId="36" fillId="11" borderId="11" xfId="0" applyFont="1" applyFill="1" applyBorder="1" applyAlignment="1">
      <alignment horizontal="center" vertical="center" wrapText="1"/>
    </xf>
    <xf numFmtId="0" fontId="36" fillId="12" borderId="1" xfId="0" applyFont="1" applyFill="1" applyBorder="1" applyAlignment="1">
      <alignment horizontal="center" vertical="center" wrapText="1"/>
    </xf>
    <xf numFmtId="0" fontId="36" fillId="12" borderId="11" xfId="0" applyFont="1" applyFill="1" applyBorder="1" applyAlignment="1">
      <alignment horizontal="center" vertical="center" wrapText="1"/>
    </xf>
    <xf numFmtId="0" fontId="36" fillId="13" borderId="10" xfId="0" applyFont="1" applyFill="1" applyBorder="1" applyAlignment="1">
      <alignment horizontal="center" vertical="center" wrapText="1"/>
    </xf>
    <xf numFmtId="0" fontId="36" fillId="13" borderId="1" xfId="0" applyFont="1" applyFill="1" applyBorder="1" applyAlignment="1">
      <alignment horizontal="center" vertical="center" wrapText="1"/>
    </xf>
    <xf numFmtId="0" fontId="36" fillId="13" borderId="11" xfId="0" applyFont="1" applyFill="1" applyBorder="1" applyAlignment="1">
      <alignment horizontal="center" vertical="center" wrapText="1"/>
    </xf>
    <xf numFmtId="0" fontId="36" fillId="14" borderId="10" xfId="0" applyFont="1" applyFill="1" applyBorder="1" applyAlignment="1">
      <alignment horizontal="center" vertical="center" wrapText="1"/>
    </xf>
    <xf numFmtId="0" fontId="36" fillId="14" borderId="1" xfId="0" applyFont="1" applyFill="1" applyBorder="1" applyAlignment="1">
      <alignment horizontal="center" vertical="center" wrapText="1"/>
    </xf>
    <xf numFmtId="0" fontId="36" fillId="14" borderId="11" xfId="0" applyFont="1" applyFill="1" applyBorder="1" applyAlignment="1">
      <alignment horizontal="center" vertical="center" wrapText="1"/>
    </xf>
    <xf numFmtId="0" fontId="37" fillId="8" borderId="1" xfId="0" applyFont="1" applyFill="1" applyBorder="1" applyAlignment="1">
      <alignment horizontal="center" vertical="center" wrapText="1" readingOrder="1"/>
    </xf>
    <xf numFmtId="165" fontId="38" fillId="14" borderId="10" xfId="0" applyNumberFormat="1" applyFont="1" applyFill="1" applyBorder="1" applyAlignment="1">
      <alignment horizontal="center" vertical="center" wrapText="1"/>
    </xf>
    <xf numFmtId="165" fontId="38" fillId="14" borderId="1" xfId="0" applyNumberFormat="1" applyFont="1" applyFill="1" applyBorder="1" applyAlignment="1">
      <alignment horizontal="center" vertical="center" wrapText="1"/>
    </xf>
    <xf numFmtId="165" fontId="38" fillId="14" borderId="11" xfId="0" applyNumberFormat="1" applyFont="1" applyFill="1" applyBorder="1" applyAlignment="1">
      <alignment horizontal="center" vertical="center" wrapText="1"/>
    </xf>
    <xf numFmtId="3" fontId="38" fillId="14" borderId="10" xfId="0" applyNumberFormat="1" applyFont="1" applyFill="1" applyBorder="1" applyAlignment="1">
      <alignment horizontal="center" vertical="center" wrapText="1"/>
    </xf>
    <xf numFmtId="3" fontId="38" fillId="14" borderId="1" xfId="0" applyNumberFormat="1" applyFont="1" applyFill="1" applyBorder="1" applyAlignment="1">
      <alignment horizontal="center" vertical="center" wrapText="1"/>
    </xf>
    <xf numFmtId="3" fontId="38" fillId="14" borderId="10" xfId="0" applyNumberFormat="1" applyFont="1" applyFill="1" applyBorder="1" applyAlignment="1">
      <alignment horizontal="center" vertical="center"/>
    </xf>
    <xf numFmtId="3" fontId="38" fillId="14" borderId="1" xfId="0" applyNumberFormat="1" applyFont="1" applyFill="1" applyBorder="1" applyAlignment="1">
      <alignment horizontal="center" vertical="center"/>
    </xf>
    <xf numFmtId="3" fontId="38" fillId="11" borderId="12" xfId="0" applyNumberFormat="1" applyFont="1" applyFill="1" applyBorder="1" applyAlignment="1">
      <alignment horizontal="center" vertical="center"/>
    </xf>
    <xf numFmtId="3" fontId="38" fillId="11" borderId="13" xfId="0" applyNumberFormat="1" applyFont="1" applyFill="1" applyBorder="1" applyAlignment="1">
      <alignment horizontal="center" vertical="center"/>
    </xf>
    <xf numFmtId="3" fontId="38" fillId="12" borderId="13" xfId="0" applyNumberFormat="1" applyFont="1" applyFill="1" applyBorder="1" applyAlignment="1">
      <alignment horizontal="center" vertical="center"/>
    </xf>
    <xf numFmtId="3" fontId="38" fillId="13" borderId="12" xfId="0" applyNumberFormat="1" applyFont="1" applyFill="1" applyBorder="1" applyAlignment="1">
      <alignment horizontal="center" vertical="center"/>
    </xf>
    <xf numFmtId="3" fontId="38" fillId="13" borderId="13" xfId="0" applyNumberFormat="1" applyFont="1" applyFill="1" applyBorder="1" applyAlignment="1">
      <alignment horizontal="center" vertical="center"/>
    </xf>
    <xf numFmtId="3" fontId="38" fillId="14" borderId="12" xfId="0" applyNumberFormat="1" applyFont="1" applyFill="1" applyBorder="1" applyAlignment="1">
      <alignment horizontal="center" vertical="center"/>
    </xf>
    <xf numFmtId="3" fontId="38" fillId="14" borderId="13" xfId="0" applyNumberFormat="1" applyFont="1" applyFill="1" applyBorder="1" applyAlignment="1">
      <alignment horizontal="center" vertical="center"/>
    </xf>
    <xf numFmtId="3" fontId="38" fillId="11" borderId="12" xfId="0" applyNumberFormat="1" applyFont="1" applyFill="1" applyBorder="1" applyAlignment="1">
      <alignment horizontal="center" vertical="center" wrapText="1"/>
    </xf>
    <xf numFmtId="3" fontId="38" fillId="11" borderId="13" xfId="0" applyNumberFormat="1" applyFont="1" applyFill="1" applyBorder="1" applyAlignment="1">
      <alignment horizontal="center" vertical="center" wrapText="1"/>
    </xf>
    <xf numFmtId="3" fontId="38" fillId="12" borderId="13" xfId="0" applyNumberFormat="1" applyFont="1" applyFill="1" applyBorder="1" applyAlignment="1">
      <alignment horizontal="center" vertical="center" wrapText="1"/>
    </xf>
    <xf numFmtId="3" fontId="38" fillId="13" borderId="12" xfId="0" applyNumberFormat="1" applyFont="1" applyFill="1" applyBorder="1" applyAlignment="1">
      <alignment horizontal="center" vertical="center" wrapText="1"/>
    </xf>
    <xf numFmtId="3" fontId="38" fillId="13" borderId="13" xfId="0" applyNumberFormat="1" applyFont="1" applyFill="1" applyBorder="1" applyAlignment="1">
      <alignment horizontal="center" vertical="center" wrapText="1"/>
    </xf>
    <xf numFmtId="3" fontId="38" fillId="14" borderId="12" xfId="0" applyNumberFormat="1" applyFont="1" applyFill="1" applyBorder="1" applyAlignment="1">
      <alignment horizontal="center" vertical="center" wrapText="1"/>
    </xf>
    <xf numFmtId="3" fontId="38" fillId="14" borderId="13" xfId="0" applyNumberFormat="1" applyFont="1" applyFill="1" applyBorder="1" applyAlignment="1">
      <alignment horizontal="center" vertical="center" wrapText="1"/>
    </xf>
    <xf numFmtId="165" fontId="38" fillId="14" borderId="14" xfId="0" applyNumberFormat="1" applyFont="1" applyFill="1" applyBorder="1" applyAlignment="1">
      <alignment horizontal="center" vertical="center" wrapText="1"/>
    </xf>
    <xf numFmtId="0" fontId="36" fillId="11" borderId="15" xfId="0" applyFont="1" applyFill="1" applyBorder="1" applyAlignment="1">
      <alignment horizontal="center" vertical="center" wrapText="1"/>
    </xf>
    <xf numFmtId="0" fontId="36" fillId="11" borderId="16" xfId="0" applyFont="1" applyFill="1" applyBorder="1" applyAlignment="1">
      <alignment horizontal="center" vertical="center" wrapText="1"/>
    </xf>
    <xf numFmtId="0" fontId="39" fillId="8" borderId="1" xfId="0" applyFont="1" applyFill="1" applyBorder="1" applyAlignment="1">
      <alignment vertical="center" wrapText="1"/>
    </xf>
    <xf numFmtId="3" fontId="38" fillId="11" borderId="16" xfId="0" applyNumberFormat="1" applyFont="1" applyFill="1" applyBorder="1" applyAlignment="1">
      <alignment horizontal="center" vertical="center"/>
    </xf>
    <xf numFmtId="3" fontId="38" fillId="11" borderId="1" xfId="0" applyNumberFormat="1" applyFont="1" applyFill="1" applyBorder="1" applyAlignment="1">
      <alignment horizontal="center" vertical="center"/>
    </xf>
    <xf numFmtId="165" fontId="38" fillId="11" borderId="11" xfId="0" applyNumberFormat="1" applyFont="1" applyFill="1" applyBorder="1" applyAlignment="1">
      <alignment horizontal="center" vertical="center"/>
    </xf>
    <xf numFmtId="165" fontId="38" fillId="12" borderId="1" xfId="0" applyNumberFormat="1" applyFont="1" applyFill="1" applyBorder="1" applyAlignment="1">
      <alignment horizontal="center" vertical="center"/>
    </xf>
    <xf numFmtId="165" fontId="38" fillId="12" borderId="11" xfId="0" applyNumberFormat="1" applyFont="1" applyFill="1" applyBorder="1" applyAlignment="1">
      <alignment horizontal="center" vertical="center"/>
    </xf>
    <xf numFmtId="165" fontId="38" fillId="13" borderId="10" xfId="0" applyNumberFormat="1" applyFont="1" applyFill="1" applyBorder="1" applyAlignment="1">
      <alignment horizontal="center" vertical="center"/>
    </xf>
    <xf numFmtId="165" fontId="38" fillId="13" borderId="1" xfId="0" applyNumberFormat="1" applyFont="1" applyFill="1" applyBorder="1" applyAlignment="1">
      <alignment horizontal="center" vertical="center"/>
    </xf>
    <xf numFmtId="165" fontId="38" fillId="13" borderId="11" xfId="0" applyNumberFormat="1" applyFont="1" applyFill="1" applyBorder="1" applyAlignment="1">
      <alignment horizontal="center" vertical="center"/>
    </xf>
    <xf numFmtId="165" fontId="38" fillId="14" borderId="11" xfId="0" applyNumberFormat="1" applyFont="1" applyFill="1" applyBorder="1" applyAlignment="1">
      <alignment horizontal="center" vertical="center"/>
    </xf>
    <xf numFmtId="165" fontId="38" fillId="11" borderId="1" xfId="0" applyNumberFormat="1" applyFont="1" applyFill="1" applyBorder="1" applyAlignment="1">
      <alignment horizontal="center" vertical="center" wrapText="1"/>
    </xf>
    <xf numFmtId="165" fontId="38" fillId="11" borderId="11" xfId="0" applyNumberFormat="1" applyFont="1" applyFill="1" applyBorder="1" applyAlignment="1">
      <alignment horizontal="center" vertical="center" wrapText="1"/>
    </xf>
    <xf numFmtId="165" fontId="38" fillId="12" borderId="1" xfId="0" applyNumberFormat="1" applyFont="1" applyFill="1" applyBorder="1" applyAlignment="1">
      <alignment horizontal="center" vertical="center" wrapText="1"/>
    </xf>
    <xf numFmtId="165" fontId="38" fillId="12" borderId="11" xfId="0" applyNumberFormat="1" applyFont="1" applyFill="1" applyBorder="1" applyAlignment="1">
      <alignment horizontal="center" vertical="center" wrapText="1"/>
    </xf>
    <xf numFmtId="165" fontId="38" fillId="13" borderId="10" xfId="0" applyNumberFormat="1" applyFont="1" applyFill="1" applyBorder="1" applyAlignment="1">
      <alignment horizontal="center" vertical="center" wrapText="1"/>
    </xf>
    <xf numFmtId="165" fontId="38" fillId="13" borderId="1" xfId="0" applyNumberFormat="1" applyFont="1" applyFill="1" applyBorder="1" applyAlignment="1">
      <alignment horizontal="center" vertical="center" wrapText="1"/>
    </xf>
    <xf numFmtId="165" fontId="38" fillId="13" borderId="11" xfId="0" applyNumberFormat="1" applyFont="1" applyFill="1" applyBorder="1" applyAlignment="1">
      <alignment horizontal="center" vertical="center" wrapText="1"/>
    </xf>
    <xf numFmtId="3" fontId="38" fillId="11" borderId="10" xfId="0" applyNumberFormat="1" applyFont="1" applyFill="1" applyBorder="1" applyAlignment="1">
      <alignment horizontal="center" vertical="center"/>
    </xf>
    <xf numFmtId="3" fontId="38" fillId="11" borderId="10" xfId="0" applyNumberFormat="1" applyFont="1" applyFill="1" applyBorder="1" applyAlignment="1">
      <alignment horizontal="center" vertical="center" wrapText="1"/>
    </xf>
    <xf numFmtId="3" fontId="38" fillId="11" borderId="1" xfId="0" applyNumberFormat="1" applyFont="1" applyFill="1" applyBorder="1" applyAlignment="1">
      <alignment horizontal="center" vertical="center" wrapText="1"/>
    </xf>
    <xf numFmtId="165" fontId="38" fillId="13" borderId="14" xfId="0" applyNumberFormat="1" applyFont="1" applyFill="1" applyBorder="1" applyAlignment="1">
      <alignment horizontal="center" vertical="center"/>
    </xf>
    <xf numFmtId="165" fontId="38" fillId="13" borderId="14" xfId="0" applyNumberFormat="1" applyFont="1" applyFill="1" applyBorder="1" applyAlignment="1">
      <alignment horizontal="center" vertical="center" wrapText="1"/>
    </xf>
    <xf numFmtId="0" fontId="38" fillId="8" borderId="1" xfId="0" applyFont="1" applyFill="1" applyBorder="1" applyAlignment="1">
      <alignment vertical="center"/>
    </xf>
    <xf numFmtId="0" fontId="38" fillId="8" borderId="3" xfId="0" applyFont="1" applyFill="1" applyBorder="1" applyAlignment="1">
      <alignment vertical="center"/>
    </xf>
    <xf numFmtId="0" fontId="8" fillId="10" borderId="4" xfId="0" applyNumberFormat="1" applyFont="1" applyFill="1" applyBorder="1" applyAlignment="1" applyProtection="1">
      <alignment horizontal="center" vertical="center" textRotation="90" wrapText="1"/>
    </xf>
    <xf numFmtId="0" fontId="12" fillId="9" borderId="5" xfId="0" applyFont="1" applyFill="1" applyBorder="1"/>
    <xf numFmtId="4" fontId="12" fillId="0" borderId="2" xfId="0" applyNumberFormat="1" applyFont="1" applyBorder="1" applyAlignment="1">
      <alignment vertical="center" wrapText="1"/>
    </xf>
    <xf numFmtId="0" fontId="28" fillId="0" borderId="0" xfId="0" applyFont="1" applyFill="1" applyAlignment="1">
      <alignment horizontal="center" vertical="center"/>
    </xf>
    <xf numFmtId="0" fontId="25" fillId="0" borderId="0" xfId="0" applyFont="1" applyFill="1" applyAlignment="1">
      <alignment horizontal="center"/>
    </xf>
    <xf numFmtId="0" fontId="21" fillId="0" borderId="0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/>
    </xf>
    <xf numFmtId="0" fontId="21" fillId="0" borderId="4" xfId="0" applyNumberFormat="1" applyFont="1" applyFill="1" applyBorder="1" applyAlignment="1" applyProtection="1">
      <alignment horizontal="center" vertical="center" wrapText="1"/>
    </xf>
    <xf numFmtId="0" fontId="21" fillId="0" borderId="0" xfId="0" applyFont="1" applyFill="1"/>
    <xf numFmtId="0" fontId="20" fillId="0" borderId="3" xfId="0" applyFont="1" applyFill="1" applyBorder="1" applyAlignment="1">
      <alignment horizontal="left" vertical="center"/>
    </xf>
    <xf numFmtId="0" fontId="25" fillId="0" borderId="0" xfId="0" applyFont="1" applyFill="1"/>
    <xf numFmtId="0" fontId="26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 vertical="center" wrapText="1"/>
    </xf>
    <xf numFmtId="164" fontId="21" fillId="0" borderId="0" xfId="0" applyNumberFormat="1" applyFont="1" applyFill="1"/>
    <xf numFmtId="3" fontId="21" fillId="0" borderId="17" xfId="0" applyNumberFormat="1" applyFont="1" applyFill="1" applyBorder="1" applyAlignment="1">
      <alignment horizontal="center"/>
    </xf>
    <xf numFmtId="3" fontId="21" fillId="0" borderId="17" xfId="0" applyNumberFormat="1" applyFont="1" applyFill="1" applyBorder="1" applyAlignment="1"/>
    <xf numFmtId="3" fontId="21" fillId="0" borderId="0" xfId="0" applyNumberFormat="1" applyFont="1" applyFill="1" applyAlignment="1">
      <alignment horizontal="center"/>
    </xf>
    <xf numFmtId="0" fontId="38" fillId="0" borderId="0" xfId="0" applyFont="1" applyFill="1"/>
    <xf numFmtId="0" fontId="21" fillId="0" borderId="17" xfId="0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center" vertical="center"/>
    </xf>
    <xf numFmtId="0" fontId="21" fillId="0" borderId="0" xfId="0" applyFont="1" applyFill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165" fontId="30" fillId="0" borderId="0" xfId="0" applyNumberFormat="1" applyFont="1" applyFill="1" applyBorder="1" applyAlignment="1">
      <alignment horizontal="center" vertical="center" wrapText="1"/>
    </xf>
    <xf numFmtId="0" fontId="43" fillId="0" borderId="0" xfId="0" applyFont="1" applyFill="1" applyAlignment="1">
      <alignment horizontal="center"/>
    </xf>
    <xf numFmtId="0" fontId="44" fillId="0" borderId="0" xfId="0" applyFont="1" applyFill="1" applyBorder="1" applyAlignment="1">
      <alignment horizontal="center" vertical="center" wrapText="1"/>
    </xf>
    <xf numFmtId="0" fontId="46" fillId="0" borderId="0" xfId="0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center" vertical="center"/>
    </xf>
    <xf numFmtId="3" fontId="45" fillId="0" borderId="0" xfId="0" applyNumberFormat="1" applyFont="1" applyFill="1" applyAlignment="1">
      <alignment horizontal="center"/>
    </xf>
    <xf numFmtId="0" fontId="20" fillId="0" borderId="3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0" fontId="21" fillId="13" borderId="5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0" borderId="18" xfId="0" applyNumberFormat="1" applyFont="1" applyBorder="1" applyAlignment="1" applyProtection="1">
      <alignment horizontal="center" vertical="center" wrapText="1"/>
    </xf>
    <xf numFmtId="0" fontId="21" fillId="8" borderId="5" xfId="0" applyFont="1" applyFill="1" applyBorder="1" applyAlignment="1">
      <alignment horizontal="center" vertical="center" wrapText="1"/>
    </xf>
    <xf numFmtId="0" fontId="21" fillId="13" borderId="1" xfId="0" applyFont="1" applyFill="1" applyBorder="1" applyAlignment="1" applyProtection="1">
      <alignment horizontal="center" vertical="center" wrapText="1"/>
    </xf>
    <xf numFmtId="0" fontId="21" fillId="8" borderId="4" xfId="0" applyFont="1" applyFill="1" applyBorder="1" applyAlignment="1" applyProtection="1">
      <alignment horizontal="center" vertical="center" wrapText="1"/>
    </xf>
    <xf numFmtId="0" fontId="21" fillId="8" borderId="5" xfId="0" applyFont="1" applyFill="1" applyBorder="1" applyAlignment="1" applyProtection="1">
      <alignment horizontal="center" vertical="center" wrapText="1"/>
    </xf>
    <xf numFmtId="0" fontId="21" fillId="8" borderId="18" xfId="0" applyFont="1" applyFill="1" applyBorder="1" applyAlignment="1" applyProtection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21" fillId="0" borderId="5" xfId="0" applyFont="1" applyFill="1" applyBorder="1" applyAlignment="1">
      <alignment horizontal="center" vertical="center" wrapText="1"/>
    </xf>
    <xf numFmtId="166" fontId="0" fillId="0" borderId="0" xfId="8" applyNumberFormat="1" applyFont="1"/>
    <xf numFmtId="0" fontId="21" fillId="0" borderId="18" xfId="0" applyFont="1" applyFill="1" applyBorder="1" applyAlignment="1" applyProtection="1">
      <alignment horizontal="center" vertical="center" wrapText="1"/>
    </xf>
    <xf numFmtId="165" fontId="21" fillId="8" borderId="1" xfId="0" applyNumberFormat="1" applyFont="1" applyFill="1" applyBorder="1" applyAlignment="1">
      <alignment horizontal="center" vertical="center"/>
    </xf>
    <xf numFmtId="165" fontId="21" fillId="8" borderId="1" xfId="0" applyNumberFormat="1" applyFont="1" applyFill="1" applyBorder="1" applyAlignment="1">
      <alignment horizontal="center" vertical="center" wrapText="1"/>
    </xf>
    <xf numFmtId="0" fontId="21" fillId="8" borderId="1" xfId="0" applyFont="1" applyFill="1" applyBorder="1" applyAlignment="1">
      <alignment horizontal="center" vertical="center" wrapText="1"/>
    </xf>
    <xf numFmtId="0" fontId="20" fillId="8" borderId="3" xfId="0" applyFont="1" applyFill="1" applyBorder="1" applyAlignment="1">
      <alignment horizontal="left" vertical="center"/>
    </xf>
    <xf numFmtId="165" fontId="21" fillId="8" borderId="1" xfId="0" applyNumberFormat="1" applyFont="1" applyFill="1" applyBorder="1" applyAlignment="1" applyProtection="1">
      <alignment horizontal="center" vertical="center" wrapText="1"/>
    </xf>
    <xf numFmtId="165" fontId="21" fillId="8" borderId="1" xfId="0" applyNumberFormat="1" applyFont="1" applyFill="1" applyBorder="1" applyAlignment="1" applyProtection="1">
      <alignment horizontal="center" vertical="center" wrapText="1"/>
      <protection locked="0"/>
    </xf>
    <xf numFmtId="165" fontId="21" fillId="8" borderId="3" xfId="0" applyNumberFormat="1" applyFont="1" applyFill="1" applyBorder="1" applyAlignment="1">
      <alignment horizontal="center" vertical="center"/>
    </xf>
    <xf numFmtId="0" fontId="21" fillId="8" borderId="0" xfId="0" applyFont="1" applyFill="1"/>
    <xf numFmtId="165" fontId="22" fillId="8" borderId="1" xfId="0" applyNumberFormat="1" applyFont="1" applyFill="1" applyBorder="1" applyAlignment="1" applyProtection="1">
      <alignment horizontal="center"/>
    </xf>
    <xf numFmtId="165" fontId="22" fillId="8" borderId="1" xfId="0" applyNumberFormat="1" applyFont="1" applyFill="1" applyBorder="1" applyAlignment="1" applyProtection="1">
      <alignment horizontal="center" vertical="center"/>
    </xf>
    <xf numFmtId="165" fontId="21" fillId="8" borderId="1" xfId="0" applyNumberFormat="1" applyFont="1" applyFill="1" applyBorder="1" applyAlignment="1" applyProtection="1">
      <alignment horizontal="center" vertical="center"/>
    </xf>
    <xf numFmtId="0" fontId="20" fillId="8" borderId="3" xfId="0" applyFont="1" applyFill="1" applyBorder="1" applyAlignment="1">
      <alignment horizontal="center" vertical="center"/>
    </xf>
    <xf numFmtId="167" fontId="21" fillId="8" borderId="1" xfId="0" applyNumberFormat="1" applyFont="1" applyFill="1" applyBorder="1" applyAlignment="1">
      <alignment horizontal="center" vertical="center"/>
    </xf>
    <xf numFmtId="167" fontId="21" fillId="8" borderId="1" xfId="19" applyNumberFormat="1" applyFont="1" applyFill="1" applyBorder="1" applyAlignment="1">
      <alignment horizontal="center" vertical="center" wrapText="1"/>
    </xf>
    <xf numFmtId="167" fontId="21" fillId="8" borderId="1" xfId="19" applyNumberFormat="1" applyFont="1" applyFill="1" applyBorder="1" applyAlignment="1">
      <alignment vertical="center" wrapText="1"/>
    </xf>
    <xf numFmtId="167" fontId="21" fillId="8" borderId="1" xfId="0" applyNumberFormat="1" applyFont="1" applyFill="1" applyBorder="1" applyAlignment="1">
      <alignment horizontal="center" vertical="center" wrapText="1"/>
    </xf>
    <xf numFmtId="0" fontId="20" fillId="8" borderId="3" xfId="0" applyFont="1" applyFill="1" applyBorder="1" applyAlignment="1">
      <alignment vertical="center"/>
    </xf>
    <xf numFmtId="165" fontId="20" fillId="8" borderId="1" xfId="0" applyNumberFormat="1" applyFont="1" applyFill="1" applyBorder="1" applyAlignment="1">
      <alignment horizontal="center" vertical="center"/>
    </xf>
    <xf numFmtId="165" fontId="20" fillId="8" borderId="3" xfId="0" applyNumberFormat="1" applyFont="1" applyFill="1" applyBorder="1" applyAlignment="1">
      <alignment horizontal="center" vertical="center"/>
    </xf>
    <xf numFmtId="0" fontId="21" fillId="0" borderId="17" xfId="0" applyFont="1" applyFill="1" applyBorder="1" applyAlignment="1">
      <alignment horizontal="center" vertical="center"/>
    </xf>
    <xf numFmtId="0" fontId="21" fillId="8" borderId="4" xfId="0" applyFont="1" applyFill="1" applyBorder="1" applyAlignment="1">
      <alignment horizontal="center" vertical="center" wrapText="1"/>
    </xf>
    <xf numFmtId="0" fontId="21" fillId="8" borderId="5" xfId="0" applyFont="1" applyFill="1" applyBorder="1" applyAlignment="1">
      <alignment horizontal="center" vertical="center" wrapText="1"/>
    </xf>
    <xf numFmtId="0" fontId="20" fillId="14" borderId="3" xfId="0" applyFont="1" applyFill="1" applyBorder="1" applyAlignment="1">
      <alignment horizontal="center" vertical="center"/>
    </xf>
    <xf numFmtId="0" fontId="20" fillId="14" borderId="2" xfId="0" applyFont="1" applyFill="1" applyBorder="1" applyAlignment="1">
      <alignment horizontal="center" vertical="center"/>
    </xf>
    <xf numFmtId="0" fontId="20" fillId="14" borderId="16" xfId="0" applyFont="1" applyFill="1" applyBorder="1" applyAlignment="1">
      <alignment horizontal="center" vertical="center"/>
    </xf>
    <xf numFmtId="0" fontId="21" fillId="14" borderId="3" xfId="0" applyFont="1" applyFill="1" applyBorder="1" applyAlignment="1">
      <alignment horizontal="center" vertical="center" wrapText="1"/>
    </xf>
    <xf numFmtId="0" fontId="21" fillId="14" borderId="2" xfId="0" applyFont="1" applyFill="1" applyBorder="1" applyAlignment="1">
      <alignment horizontal="center" vertical="center" wrapText="1"/>
    </xf>
    <xf numFmtId="0" fontId="21" fillId="14" borderId="16" xfId="0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center" vertical="center" wrapText="1"/>
    </xf>
    <xf numFmtId="0" fontId="20" fillId="8" borderId="2" xfId="0" applyFont="1" applyFill="1" applyBorder="1" applyAlignment="1">
      <alignment horizontal="center" vertical="center"/>
    </xf>
    <xf numFmtId="0" fontId="20" fillId="8" borderId="16" xfId="0" applyFont="1" applyFill="1" applyBorder="1" applyAlignment="1">
      <alignment horizontal="center" vertical="center"/>
    </xf>
    <xf numFmtId="0" fontId="20" fillId="8" borderId="1" xfId="0" applyFont="1" applyFill="1" applyBorder="1" applyAlignment="1">
      <alignment horizontal="center" vertical="center"/>
    </xf>
    <xf numFmtId="0" fontId="21" fillId="0" borderId="4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20" fillId="14" borderId="19" xfId="0" applyFont="1" applyFill="1" applyBorder="1" applyAlignment="1">
      <alignment horizontal="center" vertical="center" wrapText="1"/>
    </xf>
    <xf numFmtId="0" fontId="20" fillId="14" borderId="20" xfId="0" applyFont="1" applyFill="1" applyBorder="1" applyAlignment="1">
      <alignment horizontal="center" vertical="center" wrapText="1"/>
    </xf>
    <xf numFmtId="0" fontId="27" fillId="0" borderId="0" xfId="0" applyFont="1" applyFill="1" applyAlignment="1">
      <alignment horizontal="center" vertical="center"/>
    </xf>
    <xf numFmtId="0" fontId="20" fillId="14" borderId="1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20" fillId="14" borderId="3" xfId="0" applyFont="1" applyFill="1" applyBorder="1" applyAlignment="1">
      <alignment horizontal="center" vertical="center" wrapText="1"/>
    </xf>
    <xf numFmtId="0" fontId="20" fillId="14" borderId="2" xfId="0" applyFont="1" applyFill="1" applyBorder="1" applyAlignment="1">
      <alignment horizontal="center" vertical="center" wrapText="1"/>
    </xf>
    <xf numFmtId="0" fontId="20" fillId="14" borderId="16" xfId="0" applyFont="1" applyFill="1" applyBorder="1" applyAlignment="1">
      <alignment horizontal="center" vertical="center" wrapText="1"/>
    </xf>
    <xf numFmtId="0" fontId="20" fillId="14" borderId="3" xfId="0" applyFont="1" applyFill="1" applyBorder="1" applyAlignment="1">
      <alignment vertical="center" wrapText="1"/>
    </xf>
    <xf numFmtId="0" fontId="20" fillId="14" borderId="2" xfId="0" applyFont="1" applyFill="1" applyBorder="1" applyAlignment="1">
      <alignment vertical="center" wrapText="1"/>
    </xf>
    <xf numFmtId="0" fontId="20" fillId="14" borderId="16" xfId="0" applyFont="1" applyFill="1" applyBorder="1" applyAlignment="1">
      <alignment vertical="center" wrapText="1"/>
    </xf>
    <xf numFmtId="0" fontId="20" fillId="14" borderId="1" xfId="0" applyFont="1" applyFill="1" applyBorder="1" applyAlignment="1">
      <alignment horizontal="center" vertical="center"/>
    </xf>
    <xf numFmtId="0" fontId="25" fillId="0" borderId="0" xfId="0" applyFont="1" applyFill="1" applyAlignment="1">
      <alignment horizontal="left" vertical="center"/>
    </xf>
    <xf numFmtId="0" fontId="21" fillId="14" borderId="1" xfId="0" applyFont="1" applyFill="1" applyBorder="1" applyAlignment="1">
      <alignment horizontal="center" vertical="center" wrapText="1"/>
    </xf>
    <xf numFmtId="0" fontId="20" fillId="8" borderId="1" xfId="0" applyFont="1" applyFill="1" applyBorder="1" applyAlignment="1">
      <alignment horizontal="center" vertical="center" wrapText="1"/>
    </xf>
    <xf numFmtId="0" fontId="20" fillId="14" borderId="4" xfId="0" applyFont="1" applyFill="1" applyBorder="1" applyAlignment="1">
      <alignment horizontal="center" vertical="center" wrapText="1"/>
    </xf>
    <xf numFmtId="0" fontId="20" fillId="14" borderId="18" xfId="0" applyFont="1" applyFill="1" applyBorder="1" applyAlignment="1">
      <alignment horizontal="center" vertical="center" wrapText="1"/>
    </xf>
    <xf numFmtId="0" fontId="20" fillId="14" borderId="5" xfId="0" applyFont="1" applyFill="1" applyBorder="1" applyAlignment="1">
      <alignment horizontal="center" vertical="center" wrapText="1"/>
    </xf>
    <xf numFmtId="0" fontId="20" fillId="8" borderId="21" xfId="0" applyFont="1" applyFill="1" applyBorder="1" applyAlignment="1">
      <alignment horizontal="center" vertical="center" wrapText="1"/>
    </xf>
    <xf numFmtId="0" fontId="20" fillId="8" borderId="22" xfId="0" applyFont="1" applyFill="1" applyBorder="1" applyAlignment="1">
      <alignment horizontal="center" vertical="center" wrapText="1"/>
    </xf>
    <xf numFmtId="0" fontId="21" fillId="14" borderId="0" xfId="0" applyFont="1" applyFill="1" applyBorder="1" applyAlignment="1">
      <alignment horizontal="center" vertical="center" wrapText="1"/>
    </xf>
    <xf numFmtId="0" fontId="21" fillId="14" borderId="17" xfId="0" applyFont="1" applyFill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2" fillId="0" borderId="17" xfId="0" applyFont="1" applyBorder="1" applyAlignment="1">
      <alignment horizontal="center"/>
    </xf>
    <xf numFmtId="0" fontId="8" fillId="10" borderId="4" xfId="0" applyNumberFormat="1" applyFont="1" applyFill="1" applyBorder="1" applyAlignment="1" applyProtection="1">
      <alignment horizontal="center" vertical="center" textRotation="90" wrapText="1"/>
    </xf>
    <xf numFmtId="0" fontId="12" fillId="10" borderId="18" xfId="0" applyFont="1" applyFill="1" applyBorder="1"/>
    <xf numFmtId="0" fontId="12" fillId="10" borderId="5" xfId="0" applyFont="1" applyFill="1" applyBorder="1"/>
    <xf numFmtId="0" fontId="16" fillId="9" borderId="4" xfId="0" applyNumberFormat="1" applyFont="1" applyFill="1" applyBorder="1" applyAlignment="1" applyProtection="1">
      <alignment horizontal="center" vertical="center" textRotation="90" wrapText="1"/>
    </xf>
    <xf numFmtId="0" fontId="12" fillId="9" borderId="18" xfId="0" applyFont="1" applyFill="1" applyBorder="1"/>
    <xf numFmtId="0" fontId="12" fillId="9" borderId="5" xfId="0" applyFont="1" applyFill="1" applyBorder="1"/>
    <xf numFmtId="0" fontId="23" fillId="9" borderId="18" xfId="0" applyNumberFormat="1" applyFont="1" applyFill="1" applyBorder="1" applyAlignment="1" applyProtection="1">
      <alignment horizontal="center" vertical="center" textRotation="90" wrapText="1"/>
    </xf>
    <xf numFmtId="0" fontId="23" fillId="9" borderId="5" xfId="0" applyNumberFormat="1" applyFont="1" applyFill="1" applyBorder="1" applyAlignment="1" applyProtection="1">
      <alignment horizontal="center" vertical="center" textRotation="90" wrapText="1"/>
    </xf>
    <xf numFmtId="0" fontId="7" fillId="0" borderId="4" xfId="0" applyNumberFormat="1" applyFont="1" applyBorder="1" applyAlignment="1" applyProtection="1">
      <alignment horizontal="center" vertical="center" textRotation="90" wrapText="1"/>
    </xf>
    <xf numFmtId="0" fontId="7" fillId="0" borderId="18" xfId="0" applyNumberFormat="1" applyFont="1" applyBorder="1" applyAlignment="1" applyProtection="1">
      <alignment horizontal="center" vertical="center" textRotation="90" wrapText="1"/>
    </xf>
    <xf numFmtId="4" fontId="12" fillId="2" borderId="2" xfId="0" applyNumberFormat="1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7" fillId="0" borderId="4" xfId="0" applyFont="1" applyBorder="1" applyAlignment="1" applyProtection="1">
      <alignment horizontal="center" vertical="center" textRotation="90" wrapText="1"/>
    </xf>
    <xf numFmtId="0" fontId="7" fillId="0" borderId="18" xfId="0" applyFont="1" applyBorder="1" applyAlignment="1" applyProtection="1">
      <alignment horizontal="center" vertical="center" textRotation="90" wrapText="1"/>
    </xf>
    <xf numFmtId="0" fontId="7" fillId="0" borderId="5" xfId="0" applyFont="1" applyBorder="1" applyAlignment="1" applyProtection="1">
      <alignment horizontal="center" vertical="center" textRotation="90" wrapText="1"/>
    </xf>
    <xf numFmtId="0" fontId="16" fillId="9" borderId="18" xfId="0" applyNumberFormat="1" applyFont="1" applyFill="1" applyBorder="1" applyAlignment="1" applyProtection="1">
      <alignment horizontal="center" vertical="center" textRotation="90" wrapText="1"/>
    </xf>
    <xf numFmtId="0" fontId="8" fillId="0" borderId="19" xfId="0" applyFont="1" applyBorder="1" applyAlignment="1" applyProtection="1">
      <alignment horizontal="center" vertical="center" wrapText="1"/>
    </xf>
    <xf numFmtId="0" fontId="8" fillId="0" borderId="20" xfId="0" applyFont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center" vertical="center" wrapText="1"/>
    </xf>
    <xf numFmtId="0" fontId="8" fillId="0" borderId="21" xfId="0" applyFont="1" applyBorder="1" applyAlignment="1" applyProtection="1">
      <alignment horizontal="center" vertical="center" wrapText="1"/>
    </xf>
    <xf numFmtId="0" fontId="8" fillId="0" borderId="17" xfId="0" applyFont="1" applyBorder="1" applyAlignment="1" applyProtection="1">
      <alignment horizontal="center" vertical="center" wrapText="1"/>
    </xf>
    <xf numFmtId="0" fontId="8" fillId="0" borderId="22" xfId="0" applyFont="1" applyBorder="1" applyAlignment="1" applyProtection="1">
      <alignment horizontal="center" vertical="center" wrapText="1"/>
    </xf>
    <xf numFmtId="4" fontId="18" fillId="4" borderId="19" xfId="0" applyNumberFormat="1" applyFont="1" applyFill="1" applyBorder="1" applyAlignment="1">
      <alignment horizontal="center" vertical="center" wrapText="1"/>
    </xf>
    <xf numFmtId="4" fontId="18" fillId="4" borderId="20" xfId="0" applyNumberFormat="1" applyFont="1" applyFill="1" applyBorder="1" applyAlignment="1">
      <alignment horizontal="center" vertical="center" wrapText="1"/>
    </xf>
    <xf numFmtId="4" fontId="18" fillId="4" borderId="0" xfId="0" applyNumberFormat="1" applyFont="1" applyFill="1" applyBorder="1" applyAlignment="1">
      <alignment horizontal="center" vertical="center" wrapText="1"/>
    </xf>
    <xf numFmtId="4" fontId="18" fillId="4" borderId="21" xfId="0" applyNumberFormat="1" applyFont="1" applyFill="1" applyBorder="1" applyAlignment="1">
      <alignment horizontal="center" vertical="center" wrapText="1"/>
    </xf>
    <xf numFmtId="4" fontId="18" fillId="4" borderId="17" xfId="0" applyNumberFormat="1" applyFont="1" applyFill="1" applyBorder="1" applyAlignment="1">
      <alignment horizontal="center" vertical="center" wrapText="1"/>
    </xf>
    <xf numFmtId="4" fontId="18" fillId="4" borderId="22" xfId="0" applyNumberFormat="1" applyFont="1" applyFill="1" applyBorder="1" applyAlignment="1">
      <alignment horizontal="center" vertical="center" wrapText="1"/>
    </xf>
    <xf numFmtId="4" fontId="8" fillId="0" borderId="19" xfId="0" applyNumberFormat="1" applyFont="1" applyBorder="1" applyAlignment="1">
      <alignment horizontal="center" vertical="center" wrapText="1"/>
    </xf>
    <xf numFmtId="4" fontId="8" fillId="0" borderId="20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 wrapText="1"/>
    </xf>
    <xf numFmtId="4" fontId="8" fillId="0" borderId="21" xfId="0" applyNumberFormat="1" applyFont="1" applyBorder="1" applyAlignment="1">
      <alignment horizontal="center" vertical="center" wrapText="1"/>
    </xf>
    <xf numFmtId="4" fontId="8" fillId="0" borderId="17" xfId="0" applyNumberFormat="1" applyFont="1" applyBorder="1" applyAlignment="1">
      <alignment horizontal="center" vertical="center" wrapText="1"/>
    </xf>
    <xf numFmtId="4" fontId="8" fillId="0" borderId="22" xfId="0" applyNumberFormat="1" applyFont="1" applyBorder="1" applyAlignment="1">
      <alignment horizontal="center" vertical="center" wrapText="1"/>
    </xf>
    <xf numFmtId="4" fontId="15" fillId="4" borderId="4" xfId="0" applyNumberFormat="1" applyFont="1" applyFill="1" applyBorder="1" applyAlignment="1">
      <alignment horizontal="center" vertical="center" textRotation="90" wrapText="1"/>
    </xf>
    <xf numFmtId="4" fontId="15" fillId="4" borderId="18" xfId="0" applyNumberFormat="1" applyFont="1" applyFill="1" applyBorder="1" applyAlignment="1">
      <alignment horizontal="center" vertical="center" textRotation="90" wrapText="1"/>
    </xf>
    <xf numFmtId="0" fontId="12" fillId="6" borderId="19" xfId="0" applyFont="1" applyFill="1" applyBorder="1" applyAlignment="1">
      <alignment horizontal="center" vertical="center" wrapText="1"/>
    </xf>
    <xf numFmtId="0" fontId="12" fillId="6" borderId="20" xfId="0" applyFont="1" applyFill="1" applyBorder="1" applyAlignment="1">
      <alignment horizontal="center" vertical="center" wrapText="1"/>
    </xf>
    <xf numFmtId="0" fontId="12" fillId="6" borderId="0" xfId="0" applyFont="1" applyFill="1" applyBorder="1" applyAlignment="1">
      <alignment horizontal="center" vertical="center" wrapText="1"/>
    </xf>
    <xf numFmtId="0" fontId="12" fillId="6" borderId="21" xfId="0" applyFont="1" applyFill="1" applyBorder="1" applyAlignment="1">
      <alignment horizontal="center" vertical="center" wrapText="1"/>
    </xf>
    <xf numFmtId="0" fontId="12" fillId="6" borderId="17" xfId="0" applyFont="1" applyFill="1" applyBorder="1" applyAlignment="1">
      <alignment horizontal="center" vertical="center" wrapText="1"/>
    </xf>
    <xf numFmtId="0" fontId="12" fillId="6" borderId="22" xfId="0" applyFont="1" applyFill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textRotation="90" wrapText="1"/>
    </xf>
    <xf numFmtId="4" fontId="9" fillId="4" borderId="19" xfId="0" applyNumberFormat="1" applyFont="1" applyFill="1" applyBorder="1" applyAlignment="1">
      <alignment horizontal="center" vertical="center" wrapText="1"/>
    </xf>
    <xf numFmtId="4" fontId="9" fillId="4" borderId="20" xfId="0" applyNumberFormat="1" applyFont="1" applyFill="1" applyBorder="1" applyAlignment="1">
      <alignment horizontal="center" vertical="center" wrapText="1"/>
    </xf>
    <xf numFmtId="4" fontId="9" fillId="4" borderId="0" xfId="0" applyNumberFormat="1" applyFont="1" applyFill="1" applyBorder="1" applyAlignment="1">
      <alignment horizontal="center" vertical="center" wrapText="1"/>
    </xf>
    <xf numFmtId="4" fontId="9" fillId="4" borderId="21" xfId="0" applyNumberFormat="1" applyFont="1" applyFill="1" applyBorder="1" applyAlignment="1">
      <alignment horizontal="center" vertical="center" wrapText="1"/>
    </xf>
    <xf numFmtId="4" fontId="9" fillId="4" borderId="17" xfId="0" applyNumberFormat="1" applyFont="1" applyFill="1" applyBorder="1" applyAlignment="1">
      <alignment horizontal="center" vertical="center" wrapText="1"/>
    </xf>
    <xf numFmtId="4" fontId="9" fillId="4" borderId="22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16" xfId="0" applyNumberFormat="1" applyFont="1" applyBorder="1" applyAlignment="1">
      <alignment horizontal="center" vertical="center" wrapText="1"/>
    </xf>
    <xf numFmtId="4" fontId="7" fillId="4" borderId="19" xfId="0" applyNumberFormat="1" applyFont="1" applyFill="1" applyBorder="1" applyAlignment="1">
      <alignment horizontal="center" vertical="center" wrapText="1"/>
    </xf>
    <xf numFmtId="4" fontId="7" fillId="4" borderId="20" xfId="0" applyNumberFormat="1" applyFont="1" applyFill="1" applyBorder="1" applyAlignment="1">
      <alignment horizontal="center" vertical="center" wrapText="1"/>
    </xf>
    <xf numFmtId="4" fontId="7" fillId="4" borderId="0" xfId="0" applyNumberFormat="1" applyFont="1" applyFill="1" applyBorder="1" applyAlignment="1">
      <alignment horizontal="center" vertical="center" wrapText="1"/>
    </xf>
    <xf numFmtId="4" fontId="7" fillId="4" borderId="21" xfId="0" applyNumberFormat="1" applyFont="1" applyFill="1" applyBorder="1" applyAlignment="1">
      <alignment horizontal="center" vertical="center" wrapText="1"/>
    </xf>
    <xf numFmtId="4" fontId="7" fillId="4" borderId="17" xfId="0" applyNumberFormat="1" applyFont="1" applyFill="1" applyBorder="1" applyAlignment="1">
      <alignment horizontal="center" vertical="center" wrapText="1"/>
    </xf>
    <xf numFmtId="4" fontId="7" fillId="4" borderId="22" xfId="0" applyNumberFormat="1" applyFont="1" applyFill="1" applyBorder="1" applyAlignment="1">
      <alignment horizontal="center" vertical="center" wrapText="1"/>
    </xf>
    <xf numFmtId="4" fontId="8" fillId="0" borderId="16" xfId="0" applyNumberFormat="1" applyFont="1" applyBorder="1" applyAlignment="1">
      <alignment horizontal="center" vertical="center" wrapText="1"/>
    </xf>
    <xf numFmtId="4" fontId="7" fillId="4" borderId="6" xfId="0" applyNumberFormat="1" applyFont="1" applyFill="1" applyBorder="1" applyAlignment="1">
      <alignment horizontal="center" vertical="center" wrapText="1"/>
    </xf>
    <xf numFmtId="4" fontId="7" fillId="4" borderId="23" xfId="0" applyNumberFormat="1" applyFont="1" applyFill="1" applyBorder="1" applyAlignment="1">
      <alignment horizontal="center" vertical="center" wrapText="1"/>
    </xf>
    <xf numFmtId="0" fontId="13" fillId="9" borderId="3" xfId="0" applyFont="1" applyFill="1" applyBorder="1" applyAlignment="1">
      <alignment horizontal="center" vertical="center" wrapText="1"/>
    </xf>
    <xf numFmtId="0" fontId="13" fillId="9" borderId="16" xfId="0" applyFont="1" applyFill="1" applyBorder="1" applyAlignment="1">
      <alignment horizontal="center" vertical="center" wrapText="1"/>
    </xf>
    <xf numFmtId="4" fontId="24" fillId="4" borderId="19" xfId="0" applyNumberFormat="1" applyFont="1" applyFill="1" applyBorder="1" applyAlignment="1">
      <alignment horizontal="center" vertical="center" wrapText="1"/>
    </xf>
    <xf numFmtId="4" fontId="24" fillId="4" borderId="20" xfId="0" applyNumberFormat="1" applyFont="1" applyFill="1" applyBorder="1" applyAlignment="1">
      <alignment horizontal="center" vertical="center" wrapText="1"/>
    </xf>
    <xf numFmtId="4" fontId="24" fillId="4" borderId="0" xfId="0" applyNumberFormat="1" applyFont="1" applyFill="1" applyBorder="1" applyAlignment="1">
      <alignment horizontal="center" vertical="center" wrapText="1"/>
    </xf>
    <xf numFmtId="4" fontId="24" fillId="4" borderId="21" xfId="0" applyNumberFormat="1" applyFont="1" applyFill="1" applyBorder="1" applyAlignment="1">
      <alignment horizontal="center" vertical="center" wrapText="1"/>
    </xf>
    <xf numFmtId="4" fontId="24" fillId="4" borderId="17" xfId="0" applyNumberFormat="1" applyFont="1" applyFill="1" applyBorder="1" applyAlignment="1">
      <alignment horizontal="center" vertical="center" wrapText="1"/>
    </xf>
    <xf numFmtId="4" fontId="24" fillId="4" borderId="22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16" fillId="9" borderId="5" xfId="0" applyNumberFormat="1" applyFont="1" applyFill="1" applyBorder="1" applyAlignment="1" applyProtection="1">
      <alignment horizontal="center" vertical="center" textRotation="90" wrapText="1"/>
    </xf>
    <xf numFmtId="4" fontId="8" fillId="4" borderId="17" xfId="0" applyNumberFormat="1" applyFont="1" applyFill="1" applyBorder="1" applyAlignment="1">
      <alignment horizontal="center" vertical="center" wrapText="1"/>
    </xf>
    <xf numFmtId="4" fontId="8" fillId="4" borderId="22" xfId="0" applyNumberFormat="1" applyFont="1" applyFill="1" applyBorder="1" applyAlignment="1">
      <alignment horizontal="center" vertical="center" wrapText="1"/>
    </xf>
    <xf numFmtId="4" fontId="11" fillId="0" borderId="17" xfId="0" applyNumberFormat="1" applyFont="1" applyBorder="1" applyAlignment="1">
      <alignment horizontal="center" vertical="center" wrapText="1"/>
    </xf>
    <xf numFmtId="4" fontId="7" fillId="6" borderId="19" xfId="0" applyNumberFormat="1" applyFont="1" applyFill="1" applyBorder="1" applyAlignment="1">
      <alignment horizontal="center" vertical="center" wrapText="1"/>
    </xf>
    <xf numFmtId="4" fontId="7" fillId="6" borderId="20" xfId="0" applyNumberFormat="1" applyFont="1" applyFill="1" applyBorder="1" applyAlignment="1">
      <alignment horizontal="center" vertical="center" wrapText="1"/>
    </xf>
    <xf numFmtId="4" fontId="7" fillId="6" borderId="0" xfId="0" applyNumberFormat="1" applyFont="1" applyFill="1" applyBorder="1" applyAlignment="1">
      <alignment horizontal="center" vertical="center" wrapText="1"/>
    </xf>
    <xf numFmtId="4" fontId="7" fillId="6" borderId="21" xfId="0" applyNumberFormat="1" applyFont="1" applyFill="1" applyBorder="1" applyAlignment="1">
      <alignment horizontal="center" vertical="center" wrapText="1"/>
    </xf>
    <xf numFmtId="4" fontId="7" fillId="6" borderId="17" xfId="0" applyNumberFormat="1" applyFont="1" applyFill="1" applyBorder="1" applyAlignment="1">
      <alignment horizontal="center" vertical="center" wrapText="1"/>
    </xf>
    <xf numFmtId="4" fontId="7" fillId="6" borderId="22" xfId="0" applyNumberFormat="1" applyFont="1" applyFill="1" applyBorder="1" applyAlignment="1">
      <alignment horizontal="center" vertical="center" wrapText="1"/>
    </xf>
    <xf numFmtId="0" fontId="11" fillId="6" borderId="19" xfId="0" applyNumberFormat="1" applyFont="1" applyFill="1" applyBorder="1" applyAlignment="1" applyProtection="1">
      <alignment horizontal="center" vertical="center" wrapText="1"/>
    </xf>
    <xf numFmtId="0" fontId="11" fillId="6" borderId="20" xfId="0" applyNumberFormat="1" applyFont="1" applyFill="1" applyBorder="1" applyAlignment="1" applyProtection="1">
      <alignment horizontal="center" vertical="center" wrapText="1"/>
    </xf>
    <xf numFmtId="0" fontId="11" fillId="6" borderId="0" xfId="0" applyNumberFormat="1" applyFont="1" applyFill="1" applyBorder="1" applyAlignment="1" applyProtection="1">
      <alignment horizontal="center" vertical="center" wrapText="1"/>
    </xf>
    <xf numFmtId="0" fontId="11" fillId="6" borderId="21" xfId="0" applyNumberFormat="1" applyFont="1" applyFill="1" applyBorder="1" applyAlignment="1" applyProtection="1">
      <alignment horizontal="center" vertical="center" wrapText="1"/>
    </xf>
    <xf numFmtId="0" fontId="11" fillId="6" borderId="17" xfId="0" applyNumberFormat="1" applyFont="1" applyFill="1" applyBorder="1" applyAlignment="1" applyProtection="1">
      <alignment horizontal="center" vertical="center" wrapText="1"/>
    </xf>
    <xf numFmtId="0" fontId="11" fillId="6" borderId="22" xfId="0" applyNumberFormat="1" applyFont="1" applyFill="1" applyBorder="1" applyAlignment="1" applyProtection="1">
      <alignment horizontal="center" vertical="center" wrapText="1"/>
    </xf>
    <xf numFmtId="0" fontId="7" fillId="6" borderId="19" xfId="0" applyNumberFormat="1" applyFont="1" applyFill="1" applyBorder="1" applyAlignment="1" applyProtection="1">
      <alignment horizontal="center" vertical="center" wrapText="1"/>
    </xf>
    <xf numFmtId="0" fontId="7" fillId="6" borderId="20" xfId="0" applyNumberFormat="1" applyFont="1" applyFill="1" applyBorder="1" applyAlignment="1" applyProtection="1">
      <alignment horizontal="center" vertical="center" wrapText="1"/>
    </xf>
    <xf numFmtId="0" fontId="7" fillId="6" borderId="0" xfId="0" applyNumberFormat="1" applyFont="1" applyFill="1" applyBorder="1" applyAlignment="1" applyProtection="1">
      <alignment horizontal="center" vertical="center" wrapText="1"/>
    </xf>
    <xf numFmtId="0" fontId="7" fillId="6" borderId="21" xfId="0" applyNumberFormat="1" applyFont="1" applyFill="1" applyBorder="1" applyAlignment="1" applyProtection="1">
      <alignment horizontal="center" vertical="center" wrapText="1"/>
    </xf>
    <xf numFmtId="0" fontId="7" fillId="6" borderId="17" xfId="0" applyNumberFormat="1" applyFont="1" applyFill="1" applyBorder="1" applyAlignment="1" applyProtection="1">
      <alignment horizontal="center" vertical="center" wrapText="1"/>
    </xf>
    <xf numFmtId="0" fontId="7" fillId="6" borderId="22" xfId="0" applyNumberFormat="1" applyFont="1" applyFill="1" applyBorder="1" applyAlignment="1" applyProtection="1">
      <alignment horizontal="center" vertical="center" wrapText="1"/>
    </xf>
    <xf numFmtId="0" fontId="8" fillId="0" borderId="3" xfId="0" applyFont="1" applyBorder="1" applyAlignment="1" applyProtection="1">
      <alignment horizontal="center" vertical="center" wrapText="1"/>
    </xf>
    <xf numFmtId="0" fontId="8" fillId="0" borderId="2" xfId="0" applyFont="1" applyBorder="1" applyAlignment="1" applyProtection="1">
      <alignment horizontal="center" vertical="center" wrapText="1"/>
    </xf>
    <xf numFmtId="0" fontId="8" fillId="0" borderId="16" xfId="0" applyFont="1" applyBorder="1" applyAlignment="1" applyProtection="1">
      <alignment horizontal="center" vertical="center" wrapText="1"/>
    </xf>
    <xf numFmtId="4" fontId="11" fillId="0" borderId="3" xfId="0" applyNumberFormat="1" applyFont="1" applyBorder="1" applyAlignment="1">
      <alignment horizontal="center" vertical="center" wrapText="1"/>
    </xf>
    <xf numFmtId="4" fontId="11" fillId="0" borderId="2" xfId="0" applyNumberFormat="1" applyFont="1" applyBorder="1" applyAlignment="1">
      <alignment horizontal="center" vertical="center" wrapText="1"/>
    </xf>
    <xf numFmtId="4" fontId="11" fillId="0" borderId="16" xfId="0" applyNumberFormat="1" applyFont="1" applyBorder="1" applyAlignment="1">
      <alignment horizontal="center" vertical="center" wrapText="1"/>
    </xf>
    <xf numFmtId="0" fontId="17" fillId="0" borderId="19" xfId="0" applyFont="1" applyBorder="1" applyAlignment="1" applyProtection="1">
      <alignment horizontal="center" vertical="center" wrapText="1"/>
    </xf>
    <xf numFmtId="0" fontId="17" fillId="0" borderId="20" xfId="0" applyFont="1" applyBorder="1" applyAlignment="1" applyProtection="1">
      <alignment horizontal="center" vertical="center" wrapText="1"/>
    </xf>
    <xf numFmtId="0" fontId="17" fillId="0" borderId="0" xfId="0" applyFont="1" applyBorder="1" applyAlignment="1" applyProtection="1">
      <alignment horizontal="center" vertical="center" wrapText="1"/>
    </xf>
    <xf numFmtId="0" fontId="17" fillId="0" borderId="21" xfId="0" applyFont="1" applyBorder="1" applyAlignment="1" applyProtection="1">
      <alignment horizontal="center" vertical="center" wrapText="1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4" fontId="17" fillId="0" borderId="19" xfId="0" applyNumberFormat="1" applyFont="1" applyBorder="1" applyAlignment="1">
      <alignment horizontal="center" vertical="center" wrapText="1"/>
    </xf>
    <xf numFmtId="4" fontId="17" fillId="0" borderId="20" xfId="0" applyNumberFormat="1" applyFont="1" applyBorder="1" applyAlignment="1">
      <alignment horizontal="center" vertical="center" wrapText="1"/>
    </xf>
    <xf numFmtId="4" fontId="17" fillId="0" borderId="0" xfId="0" applyNumberFormat="1" applyFont="1" applyBorder="1" applyAlignment="1">
      <alignment horizontal="center" vertical="center" wrapText="1"/>
    </xf>
    <xf numFmtId="4" fontId="17" fillId="0" borderId="21" xfId="0" applyNumberFormat="1" applyFont="1" applyBorder="1" applyAlignment="1">
      <alignment horizontal="center" vertical="center" wrapText="1"/>
    </xf>
    <xf numFmtId="4" fontId="17" fillId="0" borderId="17" xfId="0" applyNumberFormat="1" applyFont="1" applyBorder="1" applyAlignment="1">
      <alignment horizontal="center" vertical="center" wrapText="1"/>
    </xf>
    <xf numFmtId="4" fontId="17" fillId="0" borderId="22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4" fontId="10" fillId="0" borderId="19" xfId="0" applyNumberFormat="1" applyFont="1" applyBorder="1" applyAlignment="1">
      <alignment horizontal="center" vertical="center" wrapText="1"/>
    </xf>
    <xf numFmtId="4" fontId="10" fillId="0" borderId="20" xfId="0" applyNumberFormat="1" applyFont="1" applyBorder="1" applyAlignment="1">
      <alignment horizontal="center" vertical="center" wrapText="1"/>
    </xf>
    <xf numFmtId="4" fontId="10" fillId="0" borderId="17" xfId="0" applyNumberFormat="1" applyFont="1" applyBorder="1" applyAlignment="1">
      <alignment horizontal="center" vertical="center" wrapText="1"/>
    </xf>
    <xf numFmtId="4" fontId="10" fillId="0" borderId="22" xfId="0" applyNumberFormat="1" applyFont="1" applyBorder="1" applyAlignment="1">
      <alignment horizontal="center" vertical="center" wrapText="1"/>
    </xf>
    <xf numFmtId="4" fontId="9" fillId="0" borderId="19" xfId="0" applyNumberFormat="1" applyFont="1" applyBorder="1" applyAlignment="1">
      <alignment horizontal="center" vertical="center" wrapText="1"/>
    </xf>
    <xf numFmtId="4" fontId="9" fillId="0" borderId="20" xfId="0" applyNumberFormat="1" applyFont="1" applyBorder="1" applyAlignment="1">
      <alignment horizontal="center" vertical="center" wrapText="1"/>
    </xf>
    <xf numFmtId="4" fontId="9" fillId="0" borderId="17" xfId="0" applyNumberFormat="1" applyFont="1" applyBorder="1" applyAlignment="1">
      <alignment horizontal="center" vertical="center" wrapText="1"/>
    </xf>
    <xf numFmtId="4" fontId="9" fillId="0" borderId="22" xfId="0" applyNumberFormat="1" applyFont="1" applyBorder="1" applyAlignment="1">
      <alignment horizontal="center" vertical="center" wrapText="1"/>
    </xf>
    <xf numFmtId="4" fontId="7" fillId="0" borderId="19" xfId="0" applyNumberFormat="1" applyFont="1" applyBorder="1" applyAlignment="1">
      <alignment horizontal="center" vertical="center" wrapText="1"/>
    </xf>
    <xf numFmtId="4" fontId="7" fillId="0" borderId="20" xfId="0" applyNumberFormat="1" applyFont="1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 wrapText="1"/>
    </xf>
    <xf numFmtId="4" fontId="7" fillId="0" borderId="21" xfId="0" applyNumberFormat="1" applyFont="1" applyBorder="1" applyAlignment="1">
      <alignment horizontal="center" vertical="center" wrapText="1"/>
    </xf>
    <xf numFmtId="4" fontId="7" fillId="0" borderId="17" xfId="0" applyNumberFormat="1" applyFont="1" applyBorder="1" applyAlignment="1">
      <alignment horizontal="center" vertical="center" wrapText="1"/>
    </xf>
    <xf numFmtId="4" fontId="7" fillId="0" borderId="22" xfId="0" applyNumberFormat="1" applyFont="1" applyBorder="1" applyAlignment="1">
      <alignment horizontal="center" vertical="center" wrapText="1"/>
    </xf>
    <xf numFmtId="0" fontId="40" fillId="14" borderId="4" xfId="0" applyFont="1" applyFill="1" applyBorder="1" applyAlignment="1">
      <alignment horizontal="center" vertical="center"/>
    </xf>
    <xf numFmtId="0" fontId="41" fillId="8" borderId="1" xfId="0" applyFont="1" applyFill="1" applyBorder="1" applyAlignment="1">
      <alignment horizontal="center" vertical="center" wrapText="1" readingOrder="1"/>
    </xf>
    <xf numFmtId="0" fontId="41" fillId="8" borderId="3" xfId="0" applyFont="1" applyFill="1" applyBorder="1" applyAlignment="1">
      <alignment horizontal="center" vertical="center" wrapText="1" readingOrder="1"/>
    </xf>
    <xf numFmtId="0" fontId="39" fillId="8" borderId="1" xfId="0" applyFont="1" applyFill="1" applyBorder="1" applyAlignment="1">
      <alignment horizontal="center" vertical="center" wrapText="1"/>
    </xf>
    <xf numFmtId="0" fontId="39" fillId="8" borderId="4" xfId="0" applyFont="1" applyFill="1" applyBorder="1" applyAlignment="1">
      <alignment horizontal="center" vertical="center" wrapText="1"/>
    </xf>
    <xf numFmtId="0" fontId="39" fillId="8" borderId="5" xfId="0" applyFont="1" applyFill="1" applyBorder="1" applyAlignment="1">
      <alignment horizontal="center" vertical="center" wrapText="1"/>
    </xf>
    <xf numFmtId="0" fontId="38" fillId="0" borderId="0" xfId="0" applyFont="1" applyFill="1" applyAlignment="1">
      <alignment horizontal="center" vertical="center"/>
    </xf>
    <xf numFmtId="0" fontId="42" fillId="0" borderId="0" xfId="0" applyFont="1" applyFill="1" applyAlignment="1">
      <alignment horizontal="center" vertical="center" wrapText="1"/>
    </xf>
    <xf numFmtId="0" fontId="34" fillId="0" borderId="0" xfId="0" applyFont="1" applyBorder="1" applyAlignment="1">
      <alignment horizontal="center" vertical="center" wrapText="1"/>
    </xf>
    <xf numFmtId="0" fontId="40" fillId="12" borderId="20" xfId="0" applyFont="1" applyFill="1" applyBorder="1" applyAlignment="1">
      <alignment horizontal="center" vertical="center"/>
    </xf>
    <xf numFmtId="0" fontId="40" fillId="12" borderId="4" xfId="0" applyFont="1" applyFill="1" applyBorder="1" applyAlignment="1">
      <alignment horizontal="center" vertical="center"/>
    </xf>
    <xf numFmtId="0" fontId="8" fillId="0" borderId="6" xfId="0" applyFont="1" applyBorder="1" applyAlignment="1" applyProtection="1">
      <alignment horizontal="center" vertical="center" wrapText="1"/>
    </xf>
    <xf numFmtId="0" fontId="8" fillId="0" borderId="23" xfId="0" applyFont="1" applyBorder="1" applyAlignment="1" applyProtection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" fontId="12" fillId="2" borderId="3" xfId="0" applyNumberFormat="1" applyFont="1" applyFill="1" applyBorder="1" applyAlignment="1">
      <alignment horizontal="left" vertical="center" wrapText="1"/>
    </xf>
    <xf numFmtId="4" fontId="12" fillId="6" borderId="1" xfId="0" applyNumberFormat="1" applyFont="1" applyFill="1" applyBorder="1" applyAlignment="1">
      <alignment horizontal="center" vertical="center" wrapText="1"/>
    </xf>
    <xf numFmtId="0" fontId="9" fillId="0" borderId="3" xfId="0" applyFont="1" applyBorder="1" applyAlignment="1" applyProtection="1">
      <alignment horizontal="center" vertical="center" wrapText="1"/>
    </xf>
    <xf numFmtId="0" fontId="9" fillId="0" borderId="16" xfId="0" applyFont="1" applyBorder="1" applyAlignment="1" applyProtection="1">
      <alignment horizontal="center" vertical="center" wrapText="1"/>
    </xf>
    <xf numFmtId="0" fontId="8" fillId="0" borderId="24" xfId="0" applyFont="1" applyBorder="1" applyAlignment="1" applyProtection="1">
      <alignment horizontal="center" vertical="center" wrapText="1"/>
    </xf>
    <xf numFmtId="4" fontId="17" fillId="0" borderId="6" xfId="0" applyNumberFormat="1" applyFont="1" applyBorder="1" applyAlignment="1">
      <alignment horizontal="center" vertical="center" wrapText="1"/>
    </xf>
    <xf numFmtId="4" fontId="17" fillId="0" borderId="23" xfId="0" applyNumberFormat="1" applyFont="1" applyBorder="1" applyAlignment="1">
      <alignment horizontal="center" vertical="center" wrapText="1"/>
    </xf>
    <xf numFmtId="4" fontId="17" fillId="0" borderId="24" xfId="0" applyNumberFormat="1" applyFont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4" fontId="11" fillId="0" borderId="3" xfId="0" applyNumberFormat="1" applyFont="1" applyBorder="1" applyAlignment="1">
      <alignment horizontal="left" vertical="center" wrapText="1"/>
    </xf>
    <xf numFmtId="4" fontId="11" fillId="0" borderId="2" xfId="0" applyNumberFormat="1" applyFont="1" applyBorder="1" applyAlignment="1">
      <alignment horizontal="left" vertical="center" wrapText="1"/>
    </xf>
    <xf numFmtId="4" fontId="11" fillId="0" borderId="16" xfId="0" applyNumberFormat="1" applyFont="1" applyBorder="1" applyAlignment="1">
      <alignment horizontal="left" vertical="center" wrapText="1"/>
    </xf>
    <xf numFmtId="4" fontId="11" fillId="0" borderId="24" xfId="0" applyNumberFormat="1" applyFont="1" applyBorder="1" applyAlignment="1">
      <alignment horizontal="center" vertical="center" wrapText="1"/>
    </xf>
    <xf numFmtId="0" fontId="17" fillId="0" borderId="6" xfId="0" applyFont="1" applyBorder="1" applyAlignment="1" applyProtection="1">
      <alignment horizontal="center" vertical="center" wrapText="1"/>
    </xf>
    <xf numFmtId="0" fontId="17" fillId="0" borderId="23" xfId="0" applyFont="1" applyBorder="1" applyAlignment="1" applyProtection="1">
      <alignment horizontal="center" vertical="center" wrapText="1"/>
    </xf>
    <xf numFmtId="0" fontId="17" fillId="0" borderId="24" xfId="0" applyFont="1" applyBorder="1" applyAlignment="1" applyProtection="1">
      <alignment horizontal="center" vertical="center" wrapText="1"/>
    </xf>
    <xf numFmtId="4" fontId="9" fillId="7" borderId="6" xfId="0" applyNumberFormat="1" applyFont="1" applyFill="1" applyBorder="1" applyAlignment="1">
      <alignment horizontal="center" vertical="center" wrapText="1"/>
    </xf>
    <xf numFmtId="4" fontId="9" fillId="7" borderId="24" xfId="0" applyNumberFormat="1" applyFont="1" applyFill="1" applyBorder="1" applyAlignment="1">
      <alignment horizontal="center" vertical="center" wrapText="1"/>
    </xf>
    <xf numFmtId="4" fontId="24" fillId="4" borderId="1" xfId="0" applyNumberFormat="1" applyFont="1" applyFill="1" applyBorder="1" applyAlignment="1">
      <alignment horizontal="center" vertical="center" wrapText="1"/>
    </xf>
    <xf numFmtId="4" fontId="19" fillId="4" borderId="1" xfId="0" applyNumberFormat="1" applyFont="1" applyFill="1" applyBorder="1" applyAlignment="1">
      <alignment horizontal="center" vertical="center" wrapText="1"/>
    </xf>
    <xf numFmtId="4" fontId="18" fillId="4" borderId="1" xfId="0" applyNumberFormat="1" applyFont="1" applyFill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23" xfId="0" applyNumberFormat="1" applyFont="1" applyBorder="1" applyAlignment="1">
      <alignment horizontal="center" vertical="center" wrapText="1"/>
    </xf>
    <xf numFmtId="4" fontId="8" fillId="0" borderId="24" xfId="0" applyNumberFormat="1" applyFont="1" applyBorder="1" applyAlignment="1">
      <alignment horizontal="center" vertical="center" wrapText="1"/>
    </xf>
    <xf numFmtId="4" fontId="8" fillId="4" borderId="6" xfId="0" applyNumberFormat="1" applyFont="1" applyFill="1" applyBorder="1" applyAlignment="1">
      <alignment horizontal="center" vertical="center" wrapText="1"/>
    </xf>
    <xf numFmtId="4" fontId="8" fillId="4" borderId="19" xfId="0" applyNumberFormat="1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" fontId="8" fillId="4" borderId="23" xfId="0" applyNumberFormat="1" applyFont="1" applyFill="1" applyBorder="1" applyAlignment="1">
      <alignment horizontal="center" vertical="center" wrapText="1"/>
    </xf>
    <xf numFmtId="4" fontId="8" fillId="4" borderId="0" xfId="0" applyNumberFormat="1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>
      <alignment horizontal="center" vertical="center" wrapText="1"/>
    </xf>
    <xf numFmtId="4" fontId="8" fillId="4" borderId="24" xfId="0" applyNumberFormat="1" applyFont="1" applyFill="1" applyBorder="1" applyAlignment="1">
      <alignment horizontal="center" vertical="center" wrapText="1"/>
    </xf>
    <xf numFmtId="0" fontId="9" fillId="4" borderId="3" xfId="0" applyNumberFormat="1" applyFont="1" applyFill="1" applyBorder="1" applyAlignment="1" applyProtection="1">
      <alignment horizontal="center" vertical="center" wrapText="1"/>
    </xf>
    <xf numFmtId="0" fontId="9" fillId="4" borderId="2" xfId="0" applyNumberFormat="1" applyFont="1" applyFill="1" applyBorder="1" applyAlignment="1" applyProtection="1">
      <alignment horizontal="center" vertical="center" wrapText="1"/>
    </xf>
    <xf numFmtId="0" fontId="11" fillId="6" borderId="6" xfId="0" applyNumberFormat="1" applyFont="1" applyFill="1" applyBorder="1" applyAlignment="1" applyProtection="1">
      <alignment horizontal="center" vertical="center" wrapText="1"/>
    </xf>
    <xf numFmtId="0" fontId="11" fillId="6" borderId="23" xfId="0" applyNumberFormat="1" applyFont="1" applyFill="1" applyBorder="1" applyAlignment="1" applyProtection="1">
      <alignment horizontal="center" vertical="center" wrapText="1"/>
    </xf>
    <xf numFmtId="0" fontId="11" fillId="6" borderId="24" xfId="0" applyNumberFormat="1" applyFont="1" applyFill="1" applyBorder="1" applyAlignment="1" applyProtection="1">
      <alignment horizontal="center" vertical="center" wrapText="1"/>
    </xf>
    <xf numFmtId="0" fontId="7" fillId="6" borderId="6" xfId="0" applyNumberFormat="1" applyFont="1" applyFill="1" applyBorder="1" applyAlignment="1" applyProtection="1">
      <alignment horizontal="center" vertical="center" wrapText="1"/>
    </xf>
    <xf numFmtId="0" fontId="7" fillId="6" borderId="23" xfId="0" applyNumberFormat="1" applyFont="1" applyFill="1" applyBorder="1" applyAlignment="1" applyProtection="1">
      <alignment horizontal="center" vertical="center" wrapText="1"/>
    </xf>
    <xf numFmtId="0" fontId="7" fillId="6" borderId="24" xfId="0" applyNumberFormat="1" applyFont="1" applyFill="1" applyBorder="1" applyAlignment="1" applyProtection="1">
      <alignment horizontal="center" vertical="center" wrapText="1"/>
    </xf>
    <xf numFmtId="0" fontId="10" fillId="0" borderId="1" xfId="0" applyFont="1" applyBorder="1" applyAlignment="1" applyProtection="1">
      <alignment horizontal="center" vertical="center" wrapText="1"/>
    </xf>
    <xf numFmtId="0" fontId="10" fillId="0" borderId="3" xfId="0" applyFont="1" applyBorder="1" applyAlignment="1" applyProtection="1">
      <alignment horizontal="center" vertical="center" wrapText="1"/>
    </xf>
    <xf numFmtId="4" fontId="17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" fontId="7" fillId="4" borderId="24" xfId="0" applyNumberFormat="1" applyFont="1" applyFill="1" applyBorder="1" applyAlignment="1">
      <alignment horizontal="center" vertical="center" wrapText="1"/>
    </xf>
    <xf numFmtId="4" fontId="7" fillId="0" borderId="6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4" fontId="10" fillId="0" borderId="18" xfId="0" applyNumberFormat="1" applyFont="1" applyBorder="1" applyAlignment="1">
      <alignment horizontal="center" vertical="center" wrapText="1"/>
    </xf>
    <xf numFmtId="4" fontId="10" fillId="0" borderId="5" xfId="0" applyNumberFormat="1" applyFont="1" applyBorder="1" applyAlignment="1">
      <alignment horizontal="center" vertical="center" wrapText="1"/>
    </xf>
    <xf numFmtId="4" fontId="9" fillId="7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 applyProtection="1">
      <alignment horizontal="center" vertical="center" wrapText="1"/>
    </xf>
    <xf numFmtId="0" fontId="12" fillId="0" borderId="1" xfId="0" applyFont="1" applyBorder="1" applyAlignment="1">
      <alignment horizontal="center"/>
    </xf>
    <xf numFmtId="4" fontId="10" fillId="7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165" fontId="21" fillId="8" borderId="0" xfId="0" applyNumberFormat="1" applyFont="1" applyFill="1" applyAlignment="1">
      <alignment horizontal="center"/>
    </xf>
    <xf numFmtId="165" fontId="20" fillId="8" borderId="2" xfId="0" applyNumberFormat="1" applyFont="1" applyFill="1" applyBorder="1" applyAlignment="1">
      <alignment horizontal="center"/>
    </xf>
    <xf numFmtId="165" fontId="20" fillId="8" borderId="0" xfId="0" applyNumberFormat="1" applyFont="1" applyFill="1" applyAlignment="1">
      <alignment horizontal="center"/>
    </xf>
    <xf numFmtId="165" fontId="20" fillId="8" borderId="0" xfId="0" applyNumberFormat="1" applyFont="1" applyFill="1" applyAlignment="1">
      <alignment horizontal="center" vertical="center"/>
    </xf>
    <xf numFmtId="3" fontId="20" fillId="8" borderId="0" xfId="0" applyNumberFormat="1" applyFont="1" applyFill="1" applyAlignment="1">
      <alignment horizontal="center" vertical="center"/>
    </xf>
    <xf numFmtId="3" fontId="20" fillId="8" borderId="0" xfId="0" applyNumberFormat="1" applyFont="1" applyFill="1" applyAlignment="1">
      <alignment horizontal="center"/>
    </xf>
    <xf numFmtId="165" fontId="20" fillId="8" borderId="0" xfId="0" applyNumberFormat="1" applyFont="1" applyFill="1" applyBorder="1" applyAlignment="1">
      <alignment horizontal="center" vertical="center"/>
    </xf>
    <xf numFmtId="165" fontId="21" fillId="8" borderId="0" xfId="0" applyNumberFormat="1" applyFont="1" applyFill="1" applyAlignment="1">
      <alignment horizontal="center" vertical="center"/>
    </xf>
    <xf numFmtId="0" fontId="25" fillId="8" borderId="0" xfId="0" applyFont="1" applyFill="1" applyAlignment="1">
      <alignment horizontal="center"/>
    </xf>
    <xf numFmtId="0" fontId="25" fillId="8" borderId="0" xfId="0" applyFont="1" applyFill="1"/>
    <xf numFmtId="0" fontId="43" fillId="8" borderId="0" xfId="0" applyFont="1" applyFill="1" applyAlignment="1">
      <alignment horizontal="center"/>
    </xf>
  </cellXfs>
  <cellStyles count="559">
    <cellStyle name="20% - Accent1 10" xfId="95"/>
    <cellStyle name="20% - Accent1 10 2" xfId="369"/>
    <cellStyle name="20% - Accent1 11" xfId="78"/>
    <cellStyle name="20% - Accent1 11 2" xfId="370"/>
    <cellStyle name="20% - Accent1 12" xfId="85"/>
    <cellStyle name="20% - Accent1 12 2" xfId="371"/>
    <cellStyle name="20% - Accent1 13" xfId="80"/>
    <cellStyle name="20% - Accent1 13 2" xfId="372"/>
    <cellStyle name="20% - Accent1 14" xfId="103"/>
    <cellStyle name="20% - Accent1 14 2" xfId="373"/>
    <cellStyle name="20% - Accent1 15" xfId="77"/>
    <cellStyle name="20% - Accent1 15 2" xfId="374"/>
    <cellStyle name="20% - Accent1 16" xfId="88"/>
    <cellStyle name="20% - Accent1 16 2" xfId="375"/>
    <cellStyle name="20% - Accent1 17" xfId="106"/>
    <cellStyle name="20% - Accent1 17 2" xfId="376"/>
    <cellStyle name="20% - Accent1 18" xfId="93"/>
    <cellStyle name="20% - Accent1 18 2" xfId="377"/>
    <cellStyle name="20% - Accent1 19" xfId="94"/>
    <cellStyle name="20% - Accent1 19 2" xfId="378"/>
    <cellStyle name="20% - Accent1 2" xfId="107"/>
    <cellStyle name="20% - Accent1 2 2" xfId="379"/>
    <cellStyle name="20% - Accent1 20" xfId="73"/>
    <cellStyle name="20% - Accent1 20 2" xfId="380"/>
    <cellStyle name="20% - Accent1 21" xfId="92"/>
    <cellStyle name="20% - Accent1 21 2" xfId="381"/>
    <cellStyle name="20% - Accent1 22" xfId="91"/>
    <cellStyle name="20% - Accent1 22 2" xfId="382"/>
    <cellStyle name="20% - Accent1 23" xfId="89"/>
    <cellStyle name="20% - Accent1 23 2" xfId="383"/>
    <cellStyle name="20% - Accent1 24" xfId="82"/>
    <cellStyle name="20% - Accent1 24 2" xfId="384"/>
    <cellStyle name="20% - Accent1 25" xfId="72"/>
    <cellStyle name="20% - Accent1 25 2" xfId="385"/>
    <cellStyle name="20% - Accent1 26" xfId="84"/>
    <cellStyle name="20% - Accent1 26 2" xfId="386"/>
    <cellStyle name="20% - Accent1 27" xfId="81"/>
    <cellStyle name="20% - Accent1 27 2" xfId="387"/>
    <cellStyle name="20% - Accent1 28" xfId="87"/>
    <cellStyle name="20% - Accent1 28 2" xfId="388"/>
    <cellStyle name="20% - Accent1 29" xfId="86"/>
    <cellStyle name="20% - Accent1 29 2" xfId="389"/>
    <cellStyle name="20% - Accent1 3" xfId="83"/>
    <cellStyle name="20% - Accent1 3 2" xfId="390"/>
    <cellStyle name="20% - Accent1 30" xfId="71"/>
    <cellStyle name="20% - Accent1 30 2" xfId="391"/>
    <cellStyle name="20% - Accent1 4" xfId="70"/>
    <cellStyle name="20% - Accent1 4 2" xfId="392"/>
    <cellStyle name="20% - Accent1 5" xfId="69"/>
    <cellStyle name="20% - Accent1 5 2" xfId="393"/>
    <cellStyle name="20% - Accent1 6" xfId="104"/>
    <cellStyle name="20% - Accent1 6 2" xfId="394"/>
    <cellStyle name="20% - Accent1 7" xfId="105"/>
    <cellStyle name="20% - Accent1 7 2" xfId="395"/>
    <cellStyle name="20% - Accent1 8" xfId="79"/>
    <cellStyle name="20% - Accent1 8 2" xfId="396"/>
    <cellStyle name="20% - Accent1 9" xfId="102"/>
    <cellStyle name="20% - Accent1 9 2" xfId="397"/>
    <cellStyle name="20% - Accent2 10" xfId="110"/>
    <cellStyle name="20% - Accent2 10 2" xfId="398"/>
    <cellStyle name="20% - Accent2 11" xfId="108"/>
    <cellStyle name="20% - Accent2 11 2" xfId="399"/>
    <cellStyle name="20% - Accent2 12" xfId="109"/>
    <cellStyle name="20% - Accent2 12 2" xfId="400"/>
    <cellStyle name="20% - Accent2 13" xfId="90"/>
    <cellStyle name="20% - Accent2 13 2" xfId="401"/>
    <cellStyle name="20% - Accent2 14" xfId="76"/>
    <cellStyle name="20% - Accent2 14 2" xfId="402"/>
    <cellStyle name="20% - Accent2 15" xfId="111"/>
    <cellStyle name="20% - Accent2 15 2" xfId="403"/>
    <cellStyle name="20% - Accent2 16" xfId="112"/>
    <cellStyle name="20% - Accent2 16 2" xfId="404"/>
    <cellStyle name="20% - Accent2 17" xfId="113"/>
    <cellStyle name="20% - Accent2 17 2" xfId="405"/>
    <cellStyle name="20% - Accent2 18" xfId="114"/>
    <cellStyle name="20% - Accent2 18 2" xfId="406"/>
    <cellStyle name="20% - Accent2 19" xfId="115"/>
    <cellStyle name="20% - Accent2 19 2" xfId="407"/>
    <cellStyle name="20% - Accent2 2" xfId="116"/>
    <cellStyle name="20% - Accent2 2 2" xfId="408"/>
    <cellStyle name="20% - Accent2 20" xfId="117"/>
    <cellStyle name="20% - Accent2 20 2" xfId="409"/>
    <cellStyle name="20% - Accent2 21" xfId="118"/>
    <cellStyle name="20% - Accent2 21 2" xfId="410"/>
    <cellStyle name="20% - Accent2 22" xfId="119"/>
    <cellStyle name="20% - Accent2 22 2" xfId="411"/>
    <cellStyle name="20% - Accent2 23" xfId="120"/>
    <cellStyle name="20% - Accent2 23 2" xfId="412"/>
    <cellStyle name="20% - Accent2 24" xfId="121"/>
    <cellStyle name="20% - Accent2 24 2" xfId="413"/>
    <cellStyle name="20% - Accent2 25" xfId="122"/>
    <cellStyle name="20% - Accent2 25 2" xfId="414"/>
    <cellStyle name="20% - Accent2 26" xfId="123"/>
    <cellStyle name="20% - Accent2 26 2" xfId="415"/>
    <cellStyle name="20% - Accent2 27" xfId="124"/>
    <cellStyle name="20% - Accent2 27 2" xfId="416"/>
    <cellStyle name="20% - Accent2 28" xfId="125"/>
    <cellStyle name="20% - Accent2 28 2" xfId="417"/>
    <cellStyle name="20% - Accent2 29" xfId="126"/>
    <cellStyle name="20% - Accent2 29 2" xfId="418"/>
    <cellStyle name="20% - Accent2 3" xfId="127"/>
    <cellStyle name="20% - Accent2 3 2" xfId="419"/>
    <cellStyle name="20% - Accent2 30" xfId="128"/>
    <cellStyle name="20% - Accent2 30 2" xfId="420"/>
    <cellStyle name="20% - Accent2 4" xfId="129"/>
    <cellStyle name="20% - Accent2 4 2" xfId="421"/>
    <cellStyle name="20% - Accent2 5" xfId="130"/>
    <cellStyle name="20% - Accent2 5 2" xfId="422"/>
    <cellStyle name="20% - Accent2 6" xfId="131"/>
    <cellStyle name="20% - Accent2 6 2" xfId="423"/>
    <cellStyle name="20% - Accent2 7" xfId="132"/>
    <cellStyle name="20% - Accent2 7 2" xfId="424"/>
    <cellStyle name="20% - Accent2 8" xfId="133"/>
    <cellStyle name="20% - Accent2 8 2" xfId="425"/>
    <cellStyle name="20% - Accent2 9" xfId="134"/>
    <cellStyle name="20% - Accent2 9 2" xfId="426"/>
    <cellStyle name="20% - Accent3 10" xfId="135"/>
    <cellStyle name="20% - Accent3 10 2" xfId="427"/>
    <cellStyle name="20% - Accent3 11" xfId="136"/>
    <cellStyle name="20% - Accent3 11 2" xfId="428"/>
    <cellStyle name="20% - Accent3 12" xfId="137"/>
    <cellStyle name="20% - Accent3 12 2" xfId="429"/>
    <cellStyle name="20% - Accent3 13" xfId="138"/>
    <cellStyle name="20% - Accent3 13 2" xfId="430"/>
    <cellStyle name="20% - Accent3 14" xfId="139"/>
    <cellStyle name="20% - Accent3 14 2" xfId="431"/>
    <cellStyle name="20% - Accent3 15" xfId="140"/>
    <cellStyle name="20% - Accent3 15 2" xfId="432"/>
    <cellStyle name="20% - Accent3 16" xfId="141"/>
    <cellStyle name="20% - Accent3 16 2" xfId="433"/>
    <cellStyle name="20% - Accent3 17" xfId="142"/>
    <cellStyle name="20% - Accent3 17 2" xfId="434"/>
    <cellStyle name="20% - Accent3 18" xfId="143"/>
    <cellStyle name="20% - Accent3 18 2" xfId="435"/>
    <cellStyle name="20% - Accent3 19" xfId="144"/>
    <cellStyle name="20% - Accent3 19 2" xfId="436"/>
    <cellStyle name="20% - Accent3 2" xfId="145"/>
    <cellStyle name="20% - Accent3 2 2" xfId="437"/>
    <cellStyle name="20% - Accent3 20" xfId="146"/>
    <cellStyle name="20% - Accent3 20 2" xfId="438"/>
    <cellStyle name="20% - Accent3 21" xfId="147"/>
    <cellStyle name="20% - Accent3 21 2" xfId="439"/>
    <cellStyle name="20% - Accent3 22" xfId="148"/>
    <cellStyle name="20% - Accent3 22 2" xfId="440"/>
    <cellStyle name="20% - Accent3 23" xfId="149"/>
    <cellStyle name="20% - Accent3 23 2" xfId="441"/>
    <cellStyle name="20% - Accent3 24" xfId="150"/>
    <cellStyle name="20% - Accent3 24 2" xfId="442"/>
    <cellStyle name="20% - Accent3 25" xfId="151"/>
    <cellStyle name="20% - Accent3 25 2" xfId="443"/>
    <cellStyle name="20% - Accent3 26" xfId="152"/>
    <cellStyle name="20% - Accent3 26 2" xfId="444"/>
    <cellStyle name="20% - Accent3 27" xfId="153"/>
    <cellStyle name="20% - Accent3 27 2" xfId="445"/>
    <cellStyle name="20% - Accent3 28" xfId="154"/>
    <cellStyle name="20% - Accent3 28 2" xfId="446"/>
    <cellStyle name="20% - Accent3 29" xfId="155"/>
    <cellStyle name="20% - Accent3 29 2" xfId="447"/>
    <cellStyle name="20% - Accent3 3" xfId="156"/>
    <cellStyle name="20% - Accent3 3 2" xfId="448"/>
    <cellStyle name="20% - Accent3 30" xfId="157"/>
    <cellStyle name="20% - Accent3 30 2" xfId="449"/>
    <cellStyle name="20% - Accent3 4" xfId="158"/>
    <cellStyle name="20% - Accent3 4 2" xfId="450"/>
    <cellStyle name="20% - Accent3 5" xfId="159"/>
    <cellStyle name="20% - Accent3 5 2" xfId="451"/>
    <cellStyle name="20% - Accent3 6" xfId="160"/>
    <cellStyle name="20% - Accent3 6 2" xfId="452"/>
    <cellStyle name="20% - Accent3 7" xfId="161"/>
    <cellStyle name="20% - Accent3 7 2" xfId="453"/>
    <cellStyle name="20% - Accent3 8" xfId="162"/>
    <cellStyle name="20% - Accent3 8 2" xfId="454"/>
    <cellStyle name="20% - Accent3 9" xfId="163"/>
    <cellStyle name="20% - Accent3 9 2" xfId="455"/>
    <cellStyle name="20% - Accent4 10" xfId="164"/>
    <cellStyle name="20% - Accent4 10 2" xfId="456"/>
    <cellStyle name="20% - Accent4 11" xfId="165"/>
    <cellStyle name="20% - Accent4 11 2" xfId="457"/>
    <cellStyle name="20% - Accent4 12" xfId="166"/>
    <cellStyle name="20% - Accent4 12 2" xfId="458"/>
    <cellStyle name="20% - Accent4 13" xfId="167"/>
    <cellStyle name="20% - Accent4 13 2" xfId="459"/>
    <cellStyle name="20% - Accent4 14" xfId="168"/>
    <cellStyle name="20% - Accent4 14 2" xfId="460"/>
    <cellStyle name="20% - Accent4 15" xfId="169"/>
    <cellStyle name="20% - Accent4 15 2" xfId="461"/>
    <cellStyle name="20% - Accent4 16" xfId="170"/>
    <cellStyle name="20% - Accent4 16 2" xfId="462"/>
    <cellStyle name="20% - Accent4 17" xfId="171"/>
    <cellStyle name="20% - Accent4 17 2" xfId="463"/>
    <cellStyle name="20% - Accent4 18" xfId="172"/>
    <cellStyle name="20% - Accent4 18 2" xfId="464"/>
    <cellStyle name="20% - Accent4 19" xfId="173"/>
    <cellStyle name="20% - Accent4 19 2" xfId="465"/>
    <cellStyle name="20% - Accent4 2" xfId="174"/>
    <cellStyle name="20% - Accent4 2 2" xfId="466"/>
    <cellStyle name="20% - Accent4 20" xfId="175"/>
    <cellStyle name="20% - Accent4 20 2" xfId="467"/>
    <cellStyle name="20% - Accent4 21" xfId="176"/>
    <cellStyle name="20% - Accent4 21 2" xfId="468"/>
    <cellStyle name="20% - Accent4 22" xfId="177"/>
    <cellStyle name="20% - Accent4 22 2" xfId="469"/>
    <cellStyle name="20% - Accent4 23" xfId="178"/>
    <cellStyle name="20% - Accent4 23 2" xfId="470"/>
    <cellStyle name="20% - Accent4 24" xfId="179"/>
    <cellStyle name="20% - Accent4 24 2" xfId="471"/>
    <cellStyle name="20% - Accent4 25" xfId="180"/>
    <cellStyle name="20% - Accent4 25 2" xfId="472"/>
    <cellStyle name="20% - Accent4 26" xfId="181"/>
    <cellStyle name="20% - Accent4 26 2" xfId="473"/>
    <cellStyle name="20% - Accent4 27" xfId="182"/>
    <cellStyle name="20% - Accent4 27 2" xfId="474"/>
    <cellStyle name="20% - Accent4 28" xfId="183"/>
    <cellStyle name="20% - Accent4 28 2" xfId="475"/>
    <cellStyle name="20% - Accent4 29" xfId="184"/>
    <cellStyle name="20% - Accent4 29 2" xfId="476"/>
    <cellStyle name="20% - Accent4 3" xfId="185"/>
    <cellStyle name="20% - Accent4 3 2" xfId="477"/>
    <cellStyle name="20% - Accent4 30" xfId="186"/>
    <cellStyle name="20% - Accent4 30 2" xfId="478"/>
    <cellStyle name="20% - Accent4 4" xfId="187"/>
    <cellStyle name="20% - Accent4 4 2" xfId="479"/>
    <cellStyle name="20% - Accent4 5" xfId="188"/>
    <cellStyle name="20% - Accent4 5 2" xfId="480"/>
    <cellStyle name="20% - Accent4 6" xfId="189"/>
    <cellStyle name="20% - Accent4 6 2" xfId="481"/>
    <cellStyle name="20% - Accent4 7" xfId="190"/>
    <cellStyle name="20% - Accent4 7 2" xfId="482"/>
    <cellStyle name="20% - Accent4 8" xfId="191"/>
    <cellStyle name="20% - Accent4 8 2" xfId="483"/>
    <cellStyle name="20% - Accent4 9" xfId="192"/>
    <cellStyle name="20% - Accent4 9 2" xfId="484"/>
    <cellStyle name="20% - Accent5" xfId="63" builtinId="46" customBuiltin="1"/>
    <cellStyle name="20% - Accent5 2" xfId="485"/>
    <cellStyle name="20% - Accent6" xfId="67" builtinId="50" customBuiltin="1"/>
    <cellStyle name="20% - Accent6 2" xfId="486"/>
    <cellStyle name="40% - Accent1" xfId="54" builtinId="31" customBuiltin="1"/>
    <cellStyle name="40% - Accent1 2" xfId="487"/>
    <cellStyle name="40% - Accent2" xfId="57" builtinId="35" customBuiltin="1"/>
    <cellStyle name="40% - Accent2 2" xfId="488"/>
    <cellStyle name="40% - Accent3 10" xfId="193"/>
    <cellStyle name="40% - Accent3 10 2" xfId="489"/>
    <cellStyle name="40% - Accent3 11" xfId="194"/>
    <cellStyle name="40% - Accent3 11 2" xfId="490"/>
    <cellStyle name="40% - Accent3 12" xfId="195"/>
    <cellStyle name="40% - Accent3 12 2" xfId="491"/>
    <cellStyle name="40% - Accent3 13" xfId="196"/>
    <cellStyle name="40% - Accent3 13 2" xfId="492"/>
    <cellStyle name="40% - Accent3 14" xfId="197"/>
    <cellStyle name="40% - Accent3 14 2" xfId="493"/>
    <cellStyle name="40% - Accent3 15" xfId="198"/>
    <cellStyle name="40% - Accent3 15 2" xfId="494"/>
    <cellStyle name="40% - Accent3 16" xfId="199"/>
    <cellStyle name="40% - Accent3 16 2" xfId="495"/>
    <cellStyle name="40% - Accent3 17" xfId="200"/>
    <cellStyle name="40% - Accent3 17 2" xfId="496"/>
    <cellStyle name="40% - Accent3 18" xfId="201"/>
    <cellStyle name="40% - Accent3 18 2" xfId="497"/>
    <cellStyle name="40% - Accent3 19" xfId="202"/>
    <cellStyle name="40% - Accent3 19 2" xfId="498"/>
    <cellStyle name="40% - Accent3 2" xfId="203"/>
    <cellStyle name="40% - Accent3 2 2" xfId="499"/>
    <cellStyle name="40% - Accent3 20" xfId="204"/>
    <cellStyle name="40% - Accent3 20 2" xfId="500"/>
    <cellStyle name="40% - Accent3 21" xfId="205"/>
    <cellStyle name="40% - Accent3 21 2" xfId="501"/>
    <cellStyle name="40% - Accent3 22" xfId="206"/>
    <cellStyle name="40% - Accent3 22 2" xfId="502"/>
    <cellStyle name="40% - Accent3 23" xfId="207"/>
    <cellStyle name="40% - Accent3 23 2" xfId="503"/>
    <cellStyle name="40% - Accent3 24" xfId="208"/>
    <cellStyle name="40% - Accent3 24 2" xfId="504"/>
    <cellStyle name="40% - Accent3 25" xfId="209"/>
    <cellStyle name="40% - Accent3 25 2" xfId="505"/>
    <cellStyle name="40% - Accent3 26" xfId="210"/>
    <cellStyle name="40% - Accent3 26 2" xfId="506"/>
    <cellStyle name="40% - Accent3 27" xfId="211"/>
    <cellStyle name="40% - Accent3 27 2" xfId="507"/>
    <cellStyle name="40% - Accent3 28" xfId="212"/>
    <cellStyle name="40% - Accent3 28 2" xfId="508"/>
    <cellStyle name="40% - Accent3 29" xfId="213"/>
    <cellStyle name="40% - Accent3 29 2" xfId="509"/>
    <cellStyle name="40% - Accent3 3" xfId="214"/>
    <cellStyle name="40% - Accent3 3 2" xfId="510"/>
    <cellStyle name="40% - Accent3 30" xfId="215"/>
    <cellStyle name="40% - Accent3 30 2" xfId="511"/>
    <cellStyle name="40% - Accent3 4" xfId="216"/>
    <cellStyle name="40% - Accent3 4 2" xfId="512"/>
    <cellStyle name="40% - Accent3 5" xfId="217"/>
    <cellStyle name="40% - Accent3 5 2" xfId="513"/>
    <cellStyle name="40% - Accent3 6" xfId="218"/>
    <cellStyle name="40% - Accent3 6 2" xfId="514"/>
    <cellStyle name="40% - Accent3 7" xfId="219"/>
    <cellStyle name="40% - Accent3 7 2" xfId="515"/>
    <cellStyle name="40% - Accent3 8" xfId="220"/>
    <cellStyle name="40% - Accent3 8 2" xfId="516"/>
    <cellStyle name="40% - Accent3 9" xfId="221"/>
    <cellStyle name="40% - Accent3 9 2" xfId="517"/>
    <cellStyle name="40% - Accent4" xfId="61" builtinId="43" customBuiltin="1"/>
    <cellStyle name="40% - Accent4 2" xfId="518"/>
    <cellStyle name="40% - Accent5" xfId="64" builtinId="47" customBuiltin="1"/>
    <cellStyle name="40% - Accent5 2" xfId="519"/>
    <cellStyle name="40% - Accent6" xfId="68" builtinId="51" customBuiltin="1"/>
    <cellStyle name="40% - Accent6 2" xfId="520"/>
    <cellStyle name="60% - Accent1" xfId="55" builtinId="32" customBuiltin="1"/>
    <cellStyle name="60% - Accent2" xfId="58" builtinId="36" customBuiltin="1"/>
    <cellStyle name="60% - Accent3 10" xfId="222"/>
    <cellStyle name="60% - Accent3 11" xfId="223"/>
    <cellStyle name="60% - Accent3 12" xfId="224"/>
    <cellStyle name="60% - Accent3 13" xfId="225"/>
    <cellStyle name="60% - Accent3 14" xfId="226"/>
    <cellStyle name="60% - Accent3 15" xfId="227"/>
    <cellStyle name="60% - Accent3 16" xfId="228"/>
    <cellStyle name="60% - Accent3 17" xfId="229"/>
    <cellStyle name="60% - Accent3 18" xfId="230"/>
    <cellStyle name="60% - Accent3 19" xfId="231"/>
    <cellStyle name="60% - Accent3 2" xfId="232"/>
    <cellStyle name="60% - Accent3 20" xfId="233"/>
    <cellStyle name="60% - Accent3 21" xfId="234"/>
    <cellStyle name="60% - Accent3 22" xfId="235"/>
    <cellStyle name="60% - Accent3 23" xfId="236"/>
    <cellStyle name="60% - Accent3 24" xfId="237"/>
    <cellStyle name="60% - Accent3 25" xfId="238"/>
    <cellStyle name="60% - Accent3 26" xfId="239"/>
    <cellStyle name="60% - Accent3 27" xfId="240"/>
    <cellStyle name="60% - Accent3 28" xfId="241"/>
    <cellStyle name="60% - Accent3 29" xfId="242"/>
    <cellStyle name="60% - Accent3 3" xfId="243"/>
    <cellStyle name="60% - Accent3 30" xfId="244"/>
    <cellStyle name="60% - Accent3 4" xfId="245"/>
    <cellStyle name="60% - Accent3 5" xfId="246"/>
    <cellStyle name="60% - Accent3 6" xfId="247"/>
    <cellStyle name="60% - Accent3 7" xfId="248"/>
    <cellStyle name="60% - Accent3 8" xfId="249"/>
    <cellStyle name="60% - Accent3 9" xfId="250"/>
    <cellStyle name="60% - Accent4 10" xfId="251"/>
    <cellStyle name="60% - Accent4 11" xfId="252"/>
    <cellStyle name="60% - Accent4 12" xfId="253"/>
    <cellStyle name="60% - Accent4 13" xfId="254"/>
    <cellStyle name="60% - Accent4 14" xfId="255"/>
    <cellStyle name="60% - Accent4 15" xfId="256"/>
    <cellStyle name="60% - Accent4 16" xfId="257"/>
    <cellStyle name="60% - Accent4 17" xfId="258"/>
    <cellStyle name="60% - Accent4 18" xfId="259"/>
    <cellStyle name="60% - Accent4 19" xfId="260"/>
    <cellStyle name="60% - Accent4 2" xfId="261"/>
    <cellStyle name="60% - Accent4 20" xfId="262"/>
    <cellStyle name="60% - Accent4 21" xfId="263"/>
    <cellStyle name="60% - Accent4 22" xfId="264"/>
    <cellStyle name="60% - Accent4 23" xfId="265"/>
    <cellStyle name="60% - Accent4 24" xfId="266"/>
    <cellStyle name="60% - Accent4 25" xfId="267"/>
    <cellStyle name="60% - Accent4 26" xfId="268"/>
    <cellStyle name="60% - Accent4 27" xfId="269"/>
    <cellStyle name="60% - Accent4 28" xfId="270"/>
    <cellStyle name="60% - Accent4 29" xfId="271"/>
    <cellStyle name="60% - Accent4 3" xfId="272"/>
    <cellStyle name="60% - Accent4 30" xfId="273"/>
    <cellStyle name="60% - Accent4 4" xfId="274"/>
    <cellStyle name="60% - Accent4 5" xfId="275"/>
    <cellStyle name="60% - Accent4 6" xfId="276"/>
    <cellStyle name="60% - Accent4 7" xfId="277"/>
    <cellStyle name="60% - Accent4 8" xfId="278"/>
    <cellStyle name="60% - Accent4 9" xfId="279"/>
    <cellStyle name="60% - Accent5" xfId="65" builtinId="48" customBuiltin="1"/>
    <cellStyle name="60% - Accent6 10" xfId="280"/>
    <cellStyle name="60% - Accent6 11" xfId="281"/>
    <cellStyle name="60% - Accent6 12" xfId="282"/>
    <cellStyle name="60% - Accent6 13" xfId="283"/>
    <cellStyle name="60% - Accent6 14" xfId="284"/>
    <cellStyle name="60% - Accent6 15" xfId="285"/>
    <cellStyle name="60% - Accent6 16" xfId="286"/>
    <cellStyle name="60% - Accent6 17" xfId="287"/>
    <cellStyle name="60% - Accent6 18" xfId="288"/>
    <cellStyle name="60% - Accent6 19" xfId="289"/>
    <cellStyle name="60% - Accent6 2" xfId="290"/>
    <cellStyle name="60% - Accent6 20" xfId="291"/>
    <cellStyle name="60% - Accent6 21" xfId="292"/>
    <cellStyle name="60% - Accent6 22" xfId="293"/>
    <cellStyle name="60% - Accent6 23" xfId="294"/>
    <cellStyle name="60% - Accent6 24" xfId="295"/>
    <cellStyle name="60% - Accent6 25" xfId="296"/>
    <cellStyle name="60% - Accent6 26" xfId="297"/>
    <cellStyle name="60% - Accent6 27" xfId="298"/>
    <cellStyle name="60% - Accent6 28" xfId="299"/>
    <cellStyle name="60% - Accent6 29" xfId="300"/>
    <cellStyle name="60% - Accent6 3" xfId="301"/>
    <cellStyle name="60% - Accent6 30" xfId="302"/>
    <cellStyle name="60% - Accent6 4" xfId="303"/>
    <cellStyle name="60% - Accent6 5" xfId="304"/>
    <cellStyle name="60% - Accent6 6" xfId="305"/>
    <cellStyle name="60% - Accent6 7" xfId="306"/>
    <cellStyle name="60% - Accent6 8" xfId="307"/>
    <cellStyle name="60% - Accent6 9" xfId="308"/>
    <cellStyle name="Accent1" xfId="53" builtinId="29" customBuiltin="1"/>
    <cellStyle name="Accent2" xfId="56" builtinId="33" customBuiltin="1"/>
    <cellStyle name="Accent3" xfId="59" builtinId="37" customBuiltin="1"/>
    <cellStyle name="Accent4" xfId="60" builtinId="41" customBuiltin="1"/>
    <cellStyle name="Accent5" xfId="62" builtinId="45" customBuiltin="1"/>
    <cellStyle name="Accent6" xfId="66" builtinId="49" customBuiltin="1"/>
    <cellStyle name="Bad" xfId="43" builtinId="27" customBuiltin="1"/>
    <cellStyle name="Calculation" xfId="47" builtinId="22" customBuiltin="1"/>
    <cellStyle name="Check Cell" xfId="49" builtinId="23" customBuiltin="1"/>
    <cellStyle name="Comma 2" xfId="309"/>
    <cellStyle name="Comma 2 2" xfId="521"/>
    <cellStyle name="Explanatory Text" xfId="51" builtinId="53" customBuiltin="1"/>
    <cellStyle name="Good" xfId="42" builtinId="26" customBuiltin="1"/>
    <cellStyle name="Heading 1" xfId="38" builtinId="16" customBuiltin="1"/>
    <cellStyle name="Heading 2" xfId="39" builtinId="17" customBuiltin="1"/>
    <cellStyle name="Heading 3" xfId="40" builtinId="18" customBuiltin="1"/>
    <cellStyle name="Heading 4" xfId="41" builtinId="19" customBuiltin="1"/>
    <cellStyle name="Input" xfId="45" builtinId="20" customBuiltin="1"/>
    <cellStyle name="Linked Cell" xfId="48" builtinId="24" customBuiltin="1"/>
    <cellStyle name="Neutral" xfId="44" builtinId="28" customBuiltin="1"/>
    <cellStyle name="Normal" xfId="0" builtinId="0"/>
    <cellStyle name="Normal 12 5" xfId="558"/>
    <cellStyle name="Normal 2" xfId="1"/>
    <cellStyle name="Normal 2 2" xfId="2"/>
    <cellStyle name="Normal 2 2 10" xfId="19"/>
    <cellStyle name="Normal 2 2 11" xfId="20"/>
    <cellStyle name="Normal 2 2 12" xfId="21"/>
    <cellStyle name="Normal 2 2 13" xfId="22"/>
    <cellStyle name="Normal 2 2 14" xfId="23"/>
    <cellStyle name="Normal 2 2 15" xfId="24"/>
    <cellStyle name="Normal 2 2 16" xfId="25"/>
    <cellStyle name="Normal 2 2 17" xfId="26"/>
    <cellStyle name="Normal 2 2 18" xfId="27"/>
    <cellStyle name="Normal 2 2 19" xfId="28"/>
    <cellStyle name="Normal 2 2 2" xfId="5"/>
    <cellStyle name="Normal 2 2 20" xfId="29"/>
    <cellStyle name="Normal 2 2 21" xfId="30"/>
    <cellStyle name="Normal 2 2 22" xfId="31"/>
    <cellStyle name="Normal 2 2 3" xfId="11"/>
    <cellStyle name="Normal 2 2 4" xfId="14"/>
    <cellStyle name="Normal 2 2 5" xfId="12"/>
    <cellStyle name="Normal 2 2 6" xfId="15"/>
    <cellStyle name="Normal 2 2 7" xfId="16"/>
    <cellStyle name="Normal 2 2 8" xfId="17"/>
    <cellStyle name="Normal 2 2 9" xfId="18"/>
    <cellStyle name="Normal 3" xfId="6"/>
    <cellStyle name="Normal 3 2" xfId="36"/>
    <cellStyle name="Normal 3 2 2" xfId="100"/>
    <cellStyle name="Normal 3 3" xfId="9"/>
    <cellStyle name="Normal 3 4" xfId="74"/>
    <cellStyle name="Normal 30" xfId="310"/>
    <cellStyle name="Normal 30 2" xfId="522"/>
    <cellStyle name="Normal 4" xfId="7"/>
    <cellStyle name="Normal 4 2" xfId="37"/>
    <cellStyle name="Normal 4 2 2" xfId="101"/>
    <cellStyle name="Normal 4 3" xfId="10"/>
    <cellStyle name="Normal 4 4" xfId="75"/>
    <cellStyle name="Normal 5" xfId="556"/>
    <cellStyle name="Note 10" xfId="311"/>
    <cellStyle name="Note 10 2" xfId="523"/>
    <cellStyle name="Note 11" xfId="312"/>
    <cellStyle name="Note 11 2" xfId="524"/>
    <cellStyle name="Note 12" xfId="313"/>
    <cellStyle name="Note 12 2" xfId="525"/>
    <cellStyle name="Note 13" xfId="314"/>
    <cellStyle name="Note 13 2" xfId="526"/>
    <cellStyle name="Note 14" xfId="315"/>
    <cellStyle name="Note 14 2" xfId="527"/>
    <cellStyle name="Note 15" xfId="316"/>
    <cellStyle name="Note 15 2" xfId="528"/>
    <cellStyle name="Note 16" xfId="317"/>
    <cellStyle name="Note 16 2" xfId="529"/>
    <cellStyle name="Note 17" xfId="318"/>
    <cellStyle name="Note 17 2" xfId="530"/>
    <cellStyle name="Note 18" xfId="319"/>
    <cellStyle name="Note 18 2" xfId="531"/>
    <cellStyle name="Note 19" xfId="320"/>
    <cellStyle name="Note 19 2" xfId="532"/>
    <cellStyle name="Note 2" xfId="321"/>
    <cellStyle name="Note 2 2" xfId="533"/>
    <cellStyle name="Note 20" xfId="322"/>
    <cellStyle name="Note 20 2" xfId="534"/>
    <cellStyle name="Note 21" xfId="323"/>
    <cellStyle name="Note 21 2" xfId="535"/>
    <cellStyle name="Note 22" xfId="324"/>
    <cellStyle name="Note 22 2" xfId="536"/>
    <cellStyle name="Note 23" xfId="325"/>
    <cellStyle name="Note 23 2" xfId="537"/>
    <cellStyle name="Note 24" xfId="326"/>
    <cellStyle name="Note 24 2" xfId="538"/>
    <cellStyle name="Note 25" xfId="327"/>
    <cellStyle name="Note 25 2" xfId="539"/>
    <cellStyle name="Note 26" xfId="328"/>
    <cellStyle name="Note 26 2" xfId="540"/>
    <cellStyle name="Note 27" xfId="329"/>
    <cellStyle name="Note 27 2" xfId="541"/>
    <cellStyle name="Note 28" xfId="330"/>
    <cellStyle name="Note 28 2" xfId="542"/>
    <cellStyle name="Note 29" xfId="331"/>
    <cellStyle name="Note 29 2" xfId="543"/>
    <cellStyle name="Note 3" xfId="332"/>
    <cellStyle name="Note 3 2" xfId="544"/>
    <cellStyle name="Note 30" xfId="333"/>
    <cellStyle name="Note 30 2" xfId="545"/>
    <cellStyle name="Note 4" xfId="334"/>
    <cellStyle name="Note 4 2" xfId="546"/>
    <cellStyle name="Note 5" xfId="335"/>
    <cellStyle name="Note 5 2" xfId="547"/>
    <cellStyle name="Note 6" xfId="336"/>
    <cellStyle name="Note 6 2" xfId="548"/>
    <cellStyle name="Note 7" xfId="337"/>
    <cellStyle name="Note 7 2" xfId="549"/>
    <cellStyle name="Note 8" xfId="338"/>
    <cellStyle name="Note 8 2" xfId="550"/>
    <cellStyle name="Note 9" xfId="339"/>
    <cellStyle name="Note 9 2" xfId="551"/>
    <cellStyle name="Output" xfId="46" builtinId="21" customBuiltin="1"/>
    <cellStyle name="Percent" xfId="8" builtinId="5"/>
    <cellStyle name="rgt_arm14_Money_900" xfId="13"/>
    <cellStyle name="Title 10" xfId="340"/>
    <cellStyle name="Title 11" xfId="341"/>
    <cellStyle name="Title 12" xfId="342"/>
    <cellStyle name="Title 13" xfId="343"/>
    <cellStyle name="Title 14" xfId="344"/>
    <cellStyle name="Title 15" xfId="345"/>
    <cellStyle name="Title 16" xfId="346"/>
    <cellStyle name="Title 17" xfId="347"/>
    <cellStyle name="Title 18" xfId="348"/>
    <cellStyle name="Title 19" xfId="349"/>
    <cellStyle name="Title 2" xfId="350"/>
    <cellStyle name="Title 20" xfId="351"/>
    <cellStyle name="Title 21" xfId="352"/>
    <cellStyle name="Title 22" xfId="353"/>
    <cellStyle name="Title 23" xfId="354"/>
    <cellStyle name="Title 24" xfId="355"/>
    <cellStyle name="Title 25" xfId="356"/>
    <cellStyle name="Title 26" xfId="357"/>
    <cellStyle name="Title 27" xfId="358"/>
    <cellStyle name="Title 28" xfId="359"/>
    <cellStyle name="Title 29" xfId="360"/>
    <cellStyle name="Title 3" xfId="361"/>
    <cellStyle name="Title 30" xfId="362"/>
    <cellStyle name="Title 4" xfId="363"/>
    <cellStyle name="Title 5" xfId="364"/>
    <cellStyle name="Title 6" xfId="365"/>
    <cellStyle name="Title 7" xfId="366"/>
    <cellStyle name="Title 8" xfId="367"/>
    <cellStyle name="Title 9" xfId="368"/>
    <cellStyle name="Total" xfId="52" builtinId="25" customBuiltin="1"/>
    <cellStyle name="Warning Text" xfId="50" builtinId="11" customBuiltin="1"/>
    <cellStyle name="Обычный 2" xfId="3"/>
    <cellStyle name="Обычный 2 2" xfId="557"/>
    <cellStyle name="Обычный 3" xfId="4"/>
    <cellStyle name="Обычный 3 2" xfId="32"/>
    <cellStyle name="Обычный 3 2 2" xfId="96"/>
    <cellStyle name="Обычный 3 3" xfId="555"/>
    <cellStyle name="Процентный 2" xfId="34"/>
    <cellStyle name="Процентный 2 2" xfId="98"/>
    <cellStyle name="Процентный 2 3" xfId="553"/>
    <cellStyle name="Финансовый 3 2 2 2 2" xfId="35"/>
    <cellStyle name="Финансовый 3 2 2 2 2 2" xfId="33"/>
    <cellStyle name="Финансовый 3 2 2 2 2 2 2" xfId="97"/>
    <cellStyle name="Финансовый 3 2 2 2 2 2 3" xfId="554"/>
    <cellStyle name="Финансовый 3 2 2 2 2 3" xfId="99"/>
    <cellStyle name="Финансовый 3 2 2 2 2 4" xfId="552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E24"/>
  <sheetViews>
    <sheetView tabSelected="1" zoomScale="70" zoomScaleNormal="70" zoomScaleSheetLayoutView="110" workbookViewId="0">
      <pane xSplit="2" ySplit="6" topLeftCell="C7" activePane="bottomRight" state="frozen"/>
      <selection activeCell="C10" sqref="C10"/>
      <selection pane="topRight" activeCell="C10" sqref="C10"/>
      <selection pane="bottomLeft" activeCell="C10" sqref="C10"/>
      <selection pane="bottomRight" activeCell="DP17" sqref="DP17"/>
    </sheetView>
  </sheetViews>
  <sheetFormatPr defaultRowHeight="17.25" x14ac:dyDescent="0.3"/>
  <cols>
    <col min="1" max="1" width="3.875" style="144" customWidth="1"/>
    <col min="2" max="2" width="19.375" style="144" customWidth="1"/>
    <col min="3" max="4" width="13.75" style="137" customWidth="1"/>
    <col min="5" max="5" width="13" style="137" customWidth="1"/>
    <col min="6" max="6" width="7.125" style="144" customWidth="1"/>
    <col min="7" max="7" width="12.75" style="137" customWidth="1"/>
    <col min="8" max="8" width="9.125" style="144" customWidth="1"/>
    <col min="9" max="9" width="8.5" style="144" customWidth="1"/>
    <col min="10" max="11" width="14.125" style="137" customWidth="1"/>
    <col min="12" max="12" width="13.75" style="137" customWidth="1"/>
    <col min="13" max="13" width="8.25" style="137" customWidth="1"/>
    <col min="14" max="14" width="8.125" style="144" customWidth="1"/>
    <col min="15" max="15" width="7.25" style="137" customWidth="1"/>
    <col min="16" max="16" width="14.75" style="137" customWidth="1"/>
    <col min="17" max="17" width="14" style="137" customWidth="1"/>
    <col min="18" max="18" width="13.375" style="137" customWidth="1"/>
    <col min="19" max="19" width="13" style="137" customWidth="1"/>
    <col min="20" max="20" width="13.5" style="137" customWidth="1"/>
    <col min="21" max="21" width="7.5" style="137" customWidth="1"/>
    <col min="22" max="22" width="13.125" style="137" customWidth="1"/>
    <col min="23" max="24" width="8" style="137" customWidth="1"/>
    <col min="25" max="25" width="14.375" style="137" customWidth="1"/>
    <col min="26" max="26" width="13.875" style="137" customWidth="1"/>
    <col min="27" max="27" width="13.25" style="137" customWidth="1"/>
    <col min="28" max="28" width="11.25" style="137" customWidth="1"/>
    <col min="29" max="29" width="8.875" style="137" customWidth="1"/>
    <col min="30" max="30" width="9.5" style="137" customWidth="1"/>
    <col min="31" max="31" width="13.25" style="137" customWidth="1"/>
    <col min="32" max="32" width="15.75" style="137" customWidth="1"/>
    <col min="33" max="33" width="14.875" style="137" customWidth="1"/>
    <col min="34" max="34" width="13.875" style="137" customWidth="1"/>
    <col min="35" max="35" width="10.75" style="137" customWidth="1"/>
    <col min="36" max="36" width="14.625" style="137" customWidth="1"/>
    <col min="37" max="37" width="10" style="137" customWidth="1"/>
    <col min="38" max="38" width="10.375" style="137" customWidth="1"/>
    <col min="39" max="39" width="14" style="137" customWidth="1"/>
    <col min="40" max="40" width="12.625" style="137" customWidth="1"/>
    <col min="41" max="41" width="14.125" style="137" customWidth="1"/>
    <col min="42" max="42" width="12" style="137" customWidth="1"/>
    <col min="43" max="43" width="8.125" style="137" customWidth="1"/>
    <col min="44" max="44" width="9.125" style="137" customWidth="1"/>
    <col min="45" max="45" width="11.25" style="137" customWidth="1"/>
    <col min="46" max="46" width="14.75" style="137" customWidth="1"/>
    <col min="47" max="47" width="13.875" style="137" customWidth="1"/>
    <col min="48" max="48" width="13.75" style="137" customWidth="1"/>
    <col min="49" max="49" width="9.25" style="137" customWidth="1"/>
    <col min="50" max="50" width="13.125" style="160" customWidth="1"/>
    <col min="51" max="51" width="9.25" style="137" customWidth="1"/>
    <col min="52" max="52" width="7.75" style="137" customWidth="1"/>
    <col min="53" max="53" width="16.25" style="137" customWidth="1"/>
    <col min="54" max="54" width="13.875" style="137" customWidth="1"/>
    <col min="55" max="55" width="12.75" style="137" customWidth="1"/>
    <col min="56" max="56" width="12.5" style="137" customWidth="1"/>
    <col min="57" max="57" width="10.75" style="137" customWidth="1"/>
    <col min="58" max="58" width="8.125" style="137" customWidth="1"/>
    <col min="59" max="59" width="12.625" style="137" customWidth="1"/>
    <col min="60" max="60" width="13.375" style="137" customWidth="1"/>
    <col min="61" max="61" width="13.75" style="137" customWidth="1"/>
    <col min="62" max="62" width="13" style="137" customWidth="1"/>
    <col min="63" max="63" width="14.5" style="137" customWidth="1"/>
    <col min="64" max="64" width="14.5" style="160" customWidth="1"/>
    <col min="65" max="65" width="6.625" style="137" hidden="1" customWidth="1"/>
    <col min="66" max="66" width="8.25" style="137" customWidth="1"/>
    <col min="67" max="67" width="9.125" style="137" customWidth="1"/>
    <col min="68" max="68" width="14.375" style="137" customWidth="1"/>
    <col min="69" max="69" width="13.75" style="137" customWidth="1"/>
    <col min="70" max="70" width="12.5" style="137" customWidth="1"/>
    <col min="71" max="71" width="11.625" style="137" customWidth="1"/>
    <col min="72" max="72" width="9.5" style="137" customWidth="1"/>
    <col min="73" max="73" width="9.625" style="137" customWidth="1"/>
    <col min="74" max="74" width="13" style="137" customWidth="1"/>
    <col min="75" max="75" width="14.75" style="137" customWidth="1"/>
    <col min="76" max="76" width="13.125" style="137" customWidth="1"/>
    <col min="77" max="77" width="12.5" style="137" customWidth="1"/>
    <col min="78" max="78" width="8.625" style="137" customWidth="1"/>
    <col min="79" max="79" width="12.125" style="137" customWidth="1"/>
    <col min="80" max="80" width="9.625" style="137" customWidth="1"/>
    <col min="81" max="81" width="8.5" style="137" customWidth="1"/>
    <col min="82" max="82" width="14.75" style="137" customWidth="1"/>
    <col min="83" max="83" width="13.625" style="137" customWidth="1"/>
    <col min="84" max="84" width="14.5" style="137" customWidth="1"/>
    <col min="85" max="85" width="13.625" style="137" customWidth="1"/>
    <col min="86" max="86" width="11.625" style="137" customWidth="1"/>
    <col min="87" max="87" width="10.625" style="137" customWidth="1"/>
    <col min="88" max="88" width="13.375" style="137" customWidth="1"/>
    <col min="89" max="89" width="15" style="137" customWidth="1"/>
    <col min="90" max="90" width="14.75" style="137" customWidth="1"/>
    <col min="91" max="91" width="13.625" style="137" customWidth="1"/>
    <col min="92" max="92" width="10.625" style="137" customWidth="1"/>
    <col min="93" max="93" width="13.25" style="137" customWidth="1"/>
    <col min="94" max="94" width="11.5" style="137" customWidth="1"/>
    <col min="95" max="95" width="10" style="137" customWidth="1"/>
    <col min="96" max="96" width="14.875" style="137" customWidth="1"/>
    <col min="97" max="97" width="13.25" style="137" customWidth="1"/>
    <col min="98" max="98" width="10.25" style="137" customWidth="1"/>
    <col min="99" max="99" width="12.875" style="137" customWidth="1"/>
    <col min="100" max="100" width="10" style="137" customWidth="1"/>
    <col min="101" max="101" width="8.625" style="137" customWidth="1"/>
    <col min="102" max="102" width="10.875" style="137" customWidth="1"/>
    <col min="103" max="103" width="13.875" style="137" customWidth="1"/>
    <col min="104" max="105" width="13.25" style="137" customWidth="1"/>
    <col min="106" max="106" width="8.25" style="137" customWidth="1"/>
    <col min="107" max="107" width="13.75" style="137" customWidth="1"/>
    <col min="108" max="108" width="11.25" style="137" customWidth="1"/>
    <col min="109" max="109" width="8.625" style="137" customWidth="1"/>
    <col min="110" max="110" width="14.5" style="137" customWidth="1"/>
    <col min="111" max="111" width="13.375" style="137" customWidth="1"/>
    <col min="112" max="112" width="15.25" style="137" customWidth="1"/>
    <col min="113" max="113" width="11.875" style="137" customWidth="1"/>
    <col min="114" max="114" width="9.625" style="137" customWidth="1"/>
    <col min="115" max="115" width="9.5" style="137" customWidth="1"/>
    <col min="116" max="116" width="10.625" style="137" customWidth="1"/>
    <col min="117" max="117" width="12.5" style="137" bestFit="1" customWidth="1"/>
    <col min="118" max="118" width="12.375" style="137" customWidth="1"/>
    <col min="119" max="119" width="11.625" style="137" customWidth="1"/>
    <col min="120" max="120" width="5.875" style="137" customWidth="1"/>
    <col min="121" max="121" width="11.625" style="137" customWidth="1"/>
    <col min="122" max="122" width="5.375" style="137" customWidth="1"/>
    <col min="123" max="123" width="4.875" style="137" customWidth="1"/>
    <col min="124" max="124" width="11.875" style="137" customWidth="1"/>
    <col min="125" max="125" width="11.625" style="137" customWidth="1"/>
    <col min="126" max="126" width="12.875" style="137" customWidth="1"/>
    <col min="127" max="127" width="4.75" style="137" customWidth="1"/>
    <col min="128" max="128" width="5.25" style="137" customWidth="1"/>
    <col min="129" max="129" width="11.375" style="137" customWidth="1"/>
    <col min="130" max="130" width="11.5" style="137" customWidth="1"/>
    <col min="131" max="131" width="12.375" style="137" customWidth="1"/>
    <col min="132" max="132" width="5.75" style="137" customWidth="1"/>
    <col min="133" max="134" width="5.125" style="137" customWidth="1"/>
    <col min="135" max="135" width="11" style="137" customWidth="1"/>
    <col min="136" max="16384" width="9" style="144"/>
  </cols>
  <sheetData>
    <row r="1" spans="1:135" ht="18.75" customHeight="1" x14ac:dyDescent="0.3">
      <c r="B1" s="145"/>
      <c r="C1" s="217" t="s">
        <v>118</v>
      </c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  <c r="P1" s="217"/>
      <c r="Q1" s="217"/>
      <c r="R1" s="217"/>
      <c r="S1" s="217"/>
      <c r="T1" s="217"/>
      <c r="U1" s="217"/>
      <c r="V1" s="217"/>
      <c r="W1" s="217"/>
      <c r="X1" s="217"/>
      <c r="Y1" s="217"/>
      <c r="Z1" s="217"/>
      <c r="AA1" s="217"/>
      <c r="AB1" s="217"/>
      <c r="AC1" s="217"/>
      <c r="AD1" s="217"/>
      <c r="AE1" s="217"/>
      <c r="AF1" s="136"/>
      <c r="AG1" s="136"/>
      <c r="AH1" s="136"/>
      <c r="AI1" s="136"/>
      <c r="AJ1" s="136"/>
      <c r="AK1" s="136"/>
      <c r="AL1" s="136"/>
      <c r="CY1" s="137" t="s">
        <v>126</v>
      </c>
    </row>
    <row r="2" spans="1:135" ht="21.75" customHeight="1" x14ac:dyDescent="0.3">
      <c r="A2" s="146"/>
      <c r="B2" s="147"/>
      <c r="C2" s="219" t="s">
        <v>147</v>
      </c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  <c r="O2" s="219"/>
      <c r="P2" s="219"/>
      <c r="Q2" s="219"/>
      <c r="R2" s="219"/>
      <c r="S2" s="219"/>
      <c r="T2" s="219"/>
      <c r="U2" s="219"/>
      <c r="V2" s="219"/>
      <c r="W2" s="219"/>
      <c r="X2" s="219"/>
      <c r="Y2" s="219"/>
      <c r="Z2" s="219"/>
      <c r="AA2" s="219"/>
      <c r="AB2" s="219"/>
      <c r="AC2" s="219"/>
      <c r="AD2" s="219"/>
      <c r="AE2" s="219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61"/>
      <c r="AY2" s="157"/>
      <c r="AZ2" s="157"/>
      <c r="BA2" s="157"/>
      <c r="BB2" s="157"/>
      <c r="BC2" s="148"/>
      <c r="BD2" s="148"/>
      <c r="BE2" s="148"/>
      <c r="BF2" s="148"/>
      <c r="BG2" s="148"/>
      <c r="BH2" s="148"/>
      <c r="BI2" s="159"/>
      <c r="BJ2" s="148"/>
      <c r="BK2" s="148"/>
      <c r="BL2" s="162"/>
      <c r="BM2" s="148"/>
      <c r="BN2" s="148"/>
      <c r="BO2" s="148"/>
      <c r="BP2" s="148"/>
      <c r="BQ2" s="148"/>
      <c r="BR2" s="148"/>
      <c r="BS2" s="148"/>
      <c r="BT2" s="148"/>
      <c r="BU2" s="148"/>
      <c r="BV2" s="148"/>
      <c r="BW2" s="148"/>
      <c r="BX2" s="148"/>
      <c r="BY2" s="148"/>
      <c r="BZ2" s="148"/>
      <c r="CA2" s="209"/>
      <c r="CB2" s="209"/>
      <c r="CC2" s="209"/>
      <c r="CD2" s="209"/>
      <c r="CE2" s="209"/>
      <c r="CF2" s="209"/>
      <c r="CG2" s="209"/>
      <c r="CH2" s="209"/>
      <c r="CI2" s="156"/>
      <c r="CJ2" s="156"/>
      <c r="CK2" s="156"/>
      <c r="CL2" s="156"/>
      <c r="CM2" s="156"/>
      <c r="CN2" s="156"/>
      <c r="CO2" s="209"/>
      <c r="CP2" s="209"/>
      <c r="CQ2" s="209"/>
      <c r="CR2" s="209"/>
      <c r="CS2" s="209"/>
      <c r="CT2" s="209"/>
      <c r="CU2" s="209"/>
      <c r="CV2" s="209"/>
      <c r="CW2" s="209"/>
      <c r="CX2" s="209"/>
      <c r="CY2" s="209"/>
      <c r="CZ2" s="209"/>
      <c r="DA2" s="209"/>
      <c r="DB2" s="209"/>
      <c r="DC2" s="209"/>
      <c r="DD2" s="209"/>
      <c r="DE2" s="209"/>
      <c r="DF2" s="209"/>
      <c r="DG2" s="209"/>
      <c r="DH2" s="209"/>
      <c r="DI2" s="209"/>
      <c r="DJ2" s="209"/>
      <c r="DK2" s="209"/>
      <c r="DL2" s="209"/>
    </row>
    <row r="3" spans="1:135" ht="13.5" customHeight="1" x14ac:dyDescent="0.3">
      <c r="A3" s="142"/>
      <c r="B3" s="149"/>
      <c r="C3" s="150"/>
      <c r="D3" s="150"/>
      <c r="E3" s="150"/>
      <c r="F3" s="151"/>
      <c r="G3" s="150"/>
      <c r="H3" s="151"/>
      <c r="I3" s="151"/>
      <c r="J3" s="150"/>
      <c r="K3" s="150"/>
      <c r="L3" s="150"/>
      <c r="M3" s="150"/>
      <c r="N3" s="151"/>
      <c r="O3" s="200" t="s">
        <v>65</v>
      </c>
      <c r="P3" s="200"/>
      <c r="Q3" s="200"/>
      <c r="R3" s="140"/>
      <c r="S3" s="140"/>
      <c r="T3" s="140"/>
      <c r="U3" s="140"/>
      <c r="V3" s="140"/>
      <c r="W3" s="140"/>
      <c r="X3" s="140"/>
      <c r="Y3" s="140"/>
      <c r="Z3" s="140"/>
      <c r="AA3" s="140"/>
      <c r="AB3" s="140"/>
      <c r="AC3" s="140"/>
      <c r="AD3" s="200" t="s">
        <v>65</v>
      </c>
      <c r="AE3" s="200"/>
      <c r="AF3" s="138"/>
      <c r="AG3" s="138"/>
      <c r="AH3" s="138"/>
      <c r="AI3" s="138"/>
      <c r="AJ3" s="138"/>
      <c r="AK3" s="138"/>
      <c r="AL3" s="138"/>
      <c r="AM3" s="139"/>
      <c r="AN3" s="139"/>
      <c r="AO3" s="139"/>
      <c r="AP3" s="139"/>
      <c r="AQ3" s="139"/>
      <c r="AR3" s="200" t="s">
        <v>65</v>
      </c>
      <c r="AS3" s="200"/>
      <c r="AT3" s="154"/>
      <c r="AU3" s="138"/>
      <c r="AV3" s="138"/>
      <c r="AW3" s="138"/>
      <c r="AX3" s="163"/>
      <c r="AY3" s="138"/>
      <c r="AZ3" s="138"/>
      <c r="BA3" s="138"/>
      <c r="BB3" s="138"/>
      <c r="BC3" s="139"/>
      <c r="BD3" s="139"/>
      <c r="BE3" s="139"/>
      <c r="BF3" s="200" t="s">
        <v>65</v>
      </c>
      <c r="BG3" s="200"/>
      <c r="BH3" s="152"/>
      <c r="BI3" s="152"/>
      <c r="BJ3" s="152"/>
      <c r="BK3" s="152"/>
      <c r="BL3" s="164"/>
      <c r="BM3" s="152"/>
      <c r="BN3" s="152"/>
      <c r="BO3" s="152"/>
      <c r="BP3" s="152"/>
      <c r="BQ3" s="152"/>
      <c r="BR3" s="139"/>
      <c r="BS3" s="139"/>
      <c r="BT3" s="139"/>
      <c r="BU3" s="200" t="s">
        <v>65</v>
      </c>
      <c r="BV3" s="200"/>
      <c r="BW3" s="138"/>
      <c r="BX3" s="138"/>
      <c r="BY3" s="138"/>
      <c r="BZ3" s="138"/>
      <c r="CA3" s="152"/>
      <c r="CB3" s="152"/>
      <c r="CC3" s="152"/>
      <c r="CD3" s="152"/>
      <c r="CE3" s="152"/>
      <c r="CF3" s="152"/>
      <c r="CG3" s="152"/>
      <c r="CH3" s="152"/>
      <c r="CI3" s="200" t="s">
        <v>65</v>
      </c>
      <c r="CJ3" s="200"/>
      <c r="CK3" s="139"/>
      <c r="CL3" s="139"/>
      <c r="CM3" s="139"/>
      <c r="CN3" s="139"/>
      <c r="CO3" s="152"/>
      <c r="CP3" s="152"/>
      <c r="CQ3" s="152"/>
      <c r="CR3" s="152"/>
      <c r="CS3" s="152"/>
      <c r="CT3" s="152"/>
      <c r="CU3" s="152"/>
      <c r="CV3" s="152"/>
      <c r="CW3" s="139"/>
      <c r="CX3" s="138" t="s">
        <v>65</v>
      </c>
      <c r="CY3" s="139"/>
      <c r="CZ3" s="139"/>
      <c r="DA3" s="139"/>
      <c r="DB3" s="139"/>
      <c r="DC3" s="139"/>
      <c r="DD3" s="139"/>
      <c r="DE3" s="152"/>
      <c r="DF3" s="152"/>
      <c r="DG3" s="152"/>
      <c r="DH3" s="152"/>
      <c r="DI3" s="152"/>
      <c r="DJ3" s="152"/>
      <c r="DK3" s="139"/>
      <c r="DL3" s="138"/>
    </row>
    <row r="4" spans="1:135" s="153" customFormat="1" ht="51" customHeight="1" x14ac:dyDescent="0.25">
      <c r="A4" s="228" t="s">
        <v>58</v>
      </c>
      <c r="B4" s="229" t="s">
        <v>56</v>
      </c>
      <c r="C4" s="203" t="s">
        <v>124</v>
      </c>
      <c r="D4" s="204"/>
      <c r="E4" s="204"/>
      <c r="F4" s="204"/>
      <c r="G4" s="204"/>
      <c r="H4" s="204"/>
      <c r="I4" s="204"/>
      <c r="J4" s="204"/>
      <c r="K4" s="204"/>
      <c r="L4" s="204"/>
      <c r="M4" s="204"/>
      <c r="N4" s="204"/>
      <c r="O4" s="204"/>
      <c r="P4" s="205"/>
      <c r="Q4" s="230" t="s">
        <v>145</v>
      </c>
      <c r="R4" s="220" t="s">
        <v>117</v>
      </c>
      <c r="S4" s="221"/>
      <c r="T4" s="221"/>
      <c r="U4" s="221"/>
      <c r="V4" s="221"/>
      <c r="W4" s="221"/>
      <c r="X4" s="221"/>
      <c r="Y4" s="221"/>
      <c r="Z4" s="221"/>
      <c r="AA4" s="221"/>
      <c r="AB4" s="221"/>
      <c r="AC4" s="221"/>
      <c r="AD4" s="221"/>
      <c r="AE4" s="222"/>
      <c r="AF4" s="206" t="s">
        <v>130</v>
      </c>
      <c r="AG4" s="207"/>
      <c r="AH4" s="207"/>
      <c r="AI4" s="207"/>
      <c r="AJ4" s="207"/>
      <c r="AK4" s="207"/>
      <c r="AL4" s="207"/>
      <c r="AM4" s="207"/>
      <c r="AN4" s="207"/>
      <c r="AO4" s="207"/>
      <c r="AP4" s="207"/>
      <c r="AQ4" s="207"/>
      <c r="AR4" s="207"/>
      <c r="AS4" s="208"/>
      <c r="AT4" s="215" t="s">
        <v>128</v>
      </c>
      <c r="AU4" s="215"/>
      <c r="AV4" s="215"/>
      <c r="AW4" s="215"/>
      <c r="AX4" s="215"/>
      <c r="AY4" s="215"/>
      <c r="AZ4" s="215"/>
      <c r="BA4" s="215"/>
      <c r="BB4" s="215"/>
      <c r="BC4" s="215"/>
      <c r="BD4" s="215"/>
      <c r="BE4" s="215"/>
      <c r="BF4" s="215"/>
      <c r="BG4" s="216"/>
      <c r="BH4" s="215" t="s">
        <v>131</v>
      </c>
      <c r="BI4" s="215"/>
      <c r="BJ4" s="215"/>
      <c r="BK4" s="215"/>
      <c r="BL4" s="215"/>
      <c r="BM4" s="215"/>
      <c r="BN4" s="215"/>
      <c r="BO4" s="215"/>
      <c r="BP4" s="215"/>
      <c r="BQ4" s="215"/>
      <c r="BR4" s="215"/>
      <c r="BS4" s="215"/>
      <c r="BT4" s="215"/>
      <c r="BU4" s="215"/>
      <c r="BV4" s="216"/>
      <c r="BW4" s="218" t="s">
        <v>39</v>
      </c>
      <c r="BX4" s="218"/>
      <c r="BY4" s="218"/>
      <c r="BZ4" s="218"/>
      <c r="CA4" s="218"/>
      <c r="CB4" s="218"/>
      <c r="CC4" s="218"/>
      <c r="CD4" s="218"/>
      <c r="CE4" s="218"/>
      <c r="CF4" s="218"/>
      <c r="CG4" s="218"/>
      <c r="CH4" s="218"/>
      <c r="CI4" s="218"/>
      <c r="CJ4" s="218"/>
      <c r="CK4" s="215" t="s">
        <v>40</v>
      </c>
      <c r="CL4" s="215"/>
      <c r="CM4" s="215"/>
      <c r="CN4" s="215"/>
      <c r="CO4" s="215"/>
      <c r="CP4" s="215"/>
      <c r="CQ4" s="215"/>
      <c r="CR4" s="215"/>
      <c r="CS4" s="215"/>
      <c r="CT4" s="215"/>
      <c r="CU4" s="215"/>
      <c r="CV4" s="215"/>
      <c r="CW4" s="215"/>
      <c r="CX4" s="216"/>
      <c r="CY4" s="215" t="s">
        <v>41</v>
      </c>
      <c r="CZ4" s="215"/>
      <c r="DA4" s="215"/>
      <c r="DB4" s="215"/>
      <c r="DC4" s="215"/>
      <c r="DD4" s="215"/>
      <c r="DE4" s="215"/>
      <c r="DF4" s="215"/>
      <c r="DG4" s="215"/>
      <c r="DH4" s="215"/>
      <c r="DI4" s="215"/>
      <c r="DJ4" s="215"/>
      <c r="DK4" s="215"/>
      <c r="DL4" s="216"/>
      <c r="DM4" s="223" t="s">
        <v>121</v>
      </c>
      <c r="DN4" s="224"/>
      <c r="DO4" s="224"/>
      <c r="DP4" s="224"/>
      <c r="DQ4" s="224"/>
      <c r="DR4" s="224"/>
      <c r="DS4" s="224"/>
      <c r="DT4" s="224"/>
      <c r="DU4" s="224"/>
      <c r="DV4" s="224"/>
      <c r="DW4" s="224"/>
      <c r="DX4" s="224"/>
      <c r="DY4" s="224"/>
      <c r="DZ4" s="224"/>
      <c r="EA4" s="224"/>
      <c r="EB4" s="224"/>
      <c r="EC4" s="224"/>
      <c r="ED4" s="224"/>
      <c r="EE4" s="225"/>
    </row>
    <row r="5" spans="1:135" s="142" customFormat="1" ht="29.25" customHeight="1" x14ac:dyDescent="0.25">
      <c r="A5" s="228"/>
      <c r="B5" s="229"/>
      <c r="C5" s="212" t="s">
        <v>127</v>
      </c>
      <c r="D5" s="212"/>
      <c r="E5" s="212"/>
      <c r="F5" s="212"/>
      <c r="G5" s="212"/>
      <c r="H5" s="212"/>
      <c r="I5" s="212"/>
      <c r="J5" s="204" t="s">
        <v>140</v>
      </c>
      <c r="K5" s="204"/>
      <c r="L5" s="204"/>
      <c r="M5" s="204"/>
      <c r="N5" s="205"/>
      <c r="O5" s="201" t="s">
        <v>144</v>
      </c>
      <c r="P5" s="201" t="s">
        <v>143</v>
      </c>
      <c r="Q5" s="231"/>
      <c r="R5" s="212" t="s">
        <v>127</v>
      </c>
      <c r="S5" s="212"/>
      <c r="T5" s="212"/>
      <c r="U5" s="212"/>
      <c r="V5" s="212"/>
      <c r="W5" s="212"/>
      <c r="X5" s="212"/>
      <c r="Y5" s="204" t="s">
        <v>140</v>
      </c>
      <c r="Z5" s="204"/>
      <c r="AA5" s="204"/>
      <c r="AB5" s="204"/>
      <c r="AC5" s="205"/>
      <c r="AD5" s="201" t="s">
        <v>144</v>
      </c>
      <c r="AE5" s="201" t="s">
        <v>143</v>
      </c>
      <c r="AF5" s="212" t="s">
        <v>127</v>
      </c>
      <c r="AG5" s="212"/>
      <c r="AH5" s="212"/>
      <c r="AI5" s="212"/>
      <c r="AJ5" s="212"/>
      <c r="AK5" s="212"/>
      <c r="AL5" s="212"/>
      <c r="AM5" s="204" t="s">
        <v>140</v>
      </c>
      <c r="AN5" s="204"/>
      <c r="AO5" s="204"/>
      <c r="AP5" s="204"/>
      <c r="AQ5" s="205"/>
      <c r="AR5" s="213" t="s">
        <v>144</v>
      </c>
      <c r="AS5" s="213" t="s">
        <v>143</v>
      </c>
      <c r="AT5" s="212" t="s">
        <v>127</v>
      </c>
      <c r="AU5" s="212"/>
      <c r="AV5" s="212"/>
      <c r="AW5" s="212"/>
      <c r="AX5" s="212"/>
      <c r="AY5" s="212"/>
      <c r="AZ5" s="212"/>
      <c r="BA5" s="204" t="s">
        <v>140</v>
      </c>
      <c r="BB5" s="204"/>
      <c r="BC5" s="204"/>
      <c r="BD5" s="204"/>
      <c r="BE5" s="205"/>
      <c r="BF5" s="201" t="s">
        <v>144</v>
      </c>
      <c r="BG5" s="201" t="s">
        <v>143</v>
      </c>
      <c r="BH5" s="210" t="s">
        <v>127</v>
      </c>
      <c r="BI5" s="210"/>
      <c r="BJ5" s="210"/>
      <c r="BK5" s="210"/>
      <c r="BL5" s="210"/>
      <c r="BM5" s="210"/>
      <c r="BN5" s="210"/>
      <c r="BO5" s="211"/>
      <c r="BP5" s="204" t="s">
        <v>140</v>
      </c>
      <c r="BQ5" s="204"/>
      <c r="BR5" s="204"/>
      <c r="BS5" s="204"/>
      <c r="BT5" s="205"/>
      <c r="BU5" s="201" t="s">
        <v>144</v>
      </c>
      <c r="BV5" s="201" t="s">
        <v>143</v>
      </c>
      <c r="BW5" s="212" t="s">
        <v>127</v>
      </c>
      <c r="BX5" s="212"/>
      <c r="BY5" s="212"/>
      <c r="BZ5" s="212"/>
      <c r="CA5" s="212"/>
      <c r="CB5" s="212"/>
      <c r="CC5" s="212"/>
      <c r="CD5" s="204" t="s">
        <v>140</v>
      </c>
      <c r="CE5" s="204"/>
      <c r="CF5" s="204"/>
      <c r="CG5" s="204"/>
      <c r="CH5" s="205"/>
      <c r="CI5" s="201" t="s">
        <v>144</v>
      </c>
      <c r="CJ5" s="201" t="s">
        <v>143</v>
      </c>
      <c r="CK5" s="212" t="s">
        <v>127</v>
      </c>
      <c r="CL5" s="212"/>
      <c r="CM5" s="212"/>
      <c r="CN5" s="212"/>
      <c r="CO5" s="212"/>
      <c r="CP5" s="212"/>
      <c r="CQ5" s="212"/>
      <c r="CR5" s="204" t="s">
        <v>140</v>
      </c>
      <c r="CS5" s="204"/>
      <c r="CT5" s="204"/>
      <c r="CU5" s="204"/>
      <c r="CV5" s="205"/>
      <c r="CW5" s="201" t="s">
        <v>144</v>
      </c>
      <c r="CX5" s="201" t="s">
        <v>143</v>
      </c>
      <c r="CY5" s="212" t="s">
        <v>127</v>
      </c>
      <c r="CZ5" s="212"/>
      <c r="DA5" s="212"/>
      <c r="DB5" s="212"/>
      <c r="DC5" s="212"/>
      <c r="DD5" s="212"/>
      <c r="DE5" s="212"/>
      <c r="DF5" s="204" t="s">
        <v>140</v>
      </c>
      <c r="DG5" s="204"/>
      <c r="DH5" s="204"/>
      <c r="DI5" s="204"/>
      <c r="DJ5" s="205"/>
      <c r="DK5" s="201" t="s">
        <v>144</v>
      </c>
      <c r="DL5" s="201" t="s">
        <v>143</v>
      </c>
      <c r="DM5" s="212" t="s">
        <v>127</v>
      </c>
      <c r="DN5" s="212"/>
      <c r="DO5" s="212"/>
      <c r="DP5" s="212"/>
      <c r="DQ5" s="212"/>
      <c r="DR5" s="212"/>
      <c r="DS5" s="212"/>
      <c r="DT5" s="226" t="s">
        <v>140</v>
      </c>
      <c r="DU5" s="226"/>
      <c r="DV5" s="226"/>
      <c r="DW5" s="226"/>
      <c r="DX5" s="226"/>
      <c r="DY5" s="226"/>
      <c r="DZ5" s="226"/>
      <c r="EA5" s="226"/>
      <c r="EB5" s="226"/>
      <c r="EC5" s="226"/>
      <c r="ED5" s="201" t="s">
        <v>144</v>
      </c>
      <c r="EE5" s="201" t="s">
        <v>143</v>
      </c>
    </row>
    <row r="6" spans="1:135" s="142" customFormat="1" ht="151.5" customHeight="1" x14ac:dyDescent="0.25">
      <c r="A6" s="228"/>
      <c r="B6" s="229"/>
      <c r="C6" s="167" t="s">
        <v>122</v>
      </c>
      <c r="D6" s="167" t="s">
        <v>123</v>
      </c>
      <c r="E6" s="180" t="s">
        <v>136</v>
      </c>
      <c r="F6" s="169" t="s">
        <v>125</v>
      </c>
      <c r="G6" s="169" t="s">
        <v>141</v>
      </c>
      <c r="H6" s="178" t="s">
        <v>137</v>
      </c>
      <c r="I6" s="178" t="s">
        <v>138</v>
      </c>
      <c r="J6" s="171" t="s">
        <v>142</v>
      </c>
      <c r="K6" s="172" t="str">
        <f>E6</f>
        <v>ծրագիր
9 ամիս</v>
      </c>
      <c r="L6" s="169" t="s">
        <v>141</v>
      </c>
      <c r="M6" s="141" t="str">
        <f>H6</f>
        <v>կատ. %-ը
9 ամսվա նկատմամբ</v>
      </c>
      <c r="N6" s="170" t="str">
        <f>I6</f>
        <v>7 ամսվա կատ. %-ը
տարեկան պլանի նկատմամբ</v>
      </c>
      <c r="O6" s="202"/>
      <c r="P6" s="202"/>
      <c r="Q6" s="232"/>
      <c r="R6" s="171" t="s">
        <v>119</v>
      </c>
      <c r="S6" s="167" t="s">
        <v>120</v>
      </c>
      <c r="T6" s="180" t="s">
        <v>136</v>
      </c>
      <c r="U6" s="169" t="s">
        <v>125</v>
      </c>
      <c r="V6" s="169" t="s">
        <v>141</v>
      </c>
      <c r="W6" s="178" t="s">
        <v>137</v>
      </c>
      <c r="X6" s="178" t="s">
        <v>138</v>
      </c>
      <c r="Y6" s="171" t="str">
        <f>J6</f>
        <v xml:space="preserve">ծրագիր 
տարեկան 31.07.2023թ. դրությամբ                                                                                                         </v>
      </c>
      <c r="Z6" s="168" t="str">
        <f>T6</f>
        <v>ծրագիր
9 ամիս</v>
      </c>
      <c r="AA6" s="169" t="str">
        <f>V6</f>
        <v xml:space="preserve"> փաստ.                       7 ամիս                                                           </v>
      </c>
      <c r="AB6" s="141" t="str">
        <f>W6</f>
        <v>կատ. %-ը
9 ամսվա նկատմամբ</v>
      </c>
      <c r="AC6" s="170" t="str">
        <f>X6</f>
        <v>7 ամսվա կատ. %-ը
տարեկան պլանի նկատմամբ</v>
      </c>
      <c r="AD6" s="202"/>
      <c r="AE6" s="202"/>
      <c r="AF6" s="171" t="s">
        <v>119</v>
      </c>
      <c r="AG6" s="171" t="s">
        <v>120</v>
      </c>
      <c r="AH6" s="168" t="str">
        <f>Z6</f>
        <v>ծրագիր
9 ամիս</v>
      </c>
      <c r="AI6" s="169" t="s">
        <v>125</v>
      </c>
      <c r="AJ6" s="169" t="str">
        <f>AA6</f>
        <v xml:space="preserve"> փաստ.                       7 ամիս                                                           </v>
      </c>
      <c r="AK6" s="170" t="str">
        <f>AB6</f>
        <v>կատ. %-ը
9 ամսվա նկատմամբ</v>
      </c>
      <c r="AL6" s="170" t="str">
        <f>AC6</f>
        <v>7 ամսվա կատ. %-ը
տարեկան պլանի նկատմամբ</v>
      </c>
      <c r="AM6" s="171" t="str">
        <f>Y6</f>
        <v xml:space="preserve">ծրագիր 
տարեկան 31.07.2023թ. դրությամբ                                                                                                         </v>
      </c>
      <c r="AN6" s="168" t="str">
        <f>AH6</f>
        <v>ծրագիր
9 ամիս</v>
      </c>
      <c r="AO6" s="169" t="str">
        <f>AJ6</f>
        <v xml:space="preserve"> փաստ.                       7 ամիս                                                           </v>
      </c>
      <c r="AP6" s="141" t="str">
        <f>AK6</f>
        <v>կատ. %-ը
9 ամսվա նկատմամբ</v>
      </c>
      <c r="AQ6" s="170" t="str">
        <f>AL6</f>
        <v>7 ամսվա կատ. %-ը
տարեկան պլանի նկատմամբ</v>
      </c>
      <c r="AR6" s="214"/>
      <c r="AS6" s="214"/>
      <c r="AT6" s="171" t="s">
        <v>119</v>
      </c>
      <c r="AU6" s="167" t="s">
        <v>120</v>
      </c>
      <c r="AV6" s="168" t="str">
        <f>AN6</f>
        <v>ծրագիր
9 ամիս</v>
      </c>
      <c r="AW6" s="169" t="s">
        <v>125</v>
      </c>
      <c r="AX6" s="169" t="str">
        <f>AO6</f>
        <v xml:space="preserve"> փաստ.                       7 ամիս                                                           </v>
      </c>
      <c r="AY6" s="170" t="str">
        <f>AP6</f>
        <v>կատ. %-ը
9 ամսվա նկատմամբ</v>
      </c>
      <c r="AZ6" s="170" t="str">
        <f>AQ6</f>
        <v>7 ամսվա կատ. %-ը
տարեկան պլանի նկատմամբ</v>
      </c>
      <c r="BA6" s="171" t="str">
        <f>AM6</f>
        <v xml:space="preserve">ծրագիր 
տարեկան 31.07.2023թ. դրությամբ                                                                                                         </v>
      </c>
      <c r="BB6" s="168" t="str">
        <f>AV6</f>
        <v>ծրագիր
9 ամիս</v>
      </c>
      <c r="BC6" s="169" t="str">
        <f>AX6</f>
        <v xml:space="preserve"> փաստ.                       7 ամիս                                                           </v>
      </c>
      <c r="BD6" s="141" t="str">
        <f>AY6</f>
        <v>կատ. %-ը
9 ամսվա նկատմամբ</v>
      </c>
      <c r="BE6" s="170" t="str">
        <f>AZ6</f>
        <v>7 ամսվա կատ. %-ը
տարեկան պլանի նկատմամբ</v>
      </c>
      <c r="BF6" s="202"/>
      <c r="BG6" s="202"/>
      <c r="BH6" s="167" t="s">
        <v>119</v>
      </c>
      <c r="BI6" s="167" t="s">
        <v>120</v>
      </c>
      <c r="BJ6" s="168" t="str">
        <f>BB6</f>
        <v>ծրագիր
9 ամիս</v>
      </c>
      <c r="BK6" s="169" t="s">
        <v>125</v>
      </c>
      <c r="BL6" s="169" t="str">
        <f>BC6</f>
        <v xml:space="preserve"> փաստ.                       7 ամիս                                                           </v>
      </c>
      <c r="BM6" s="169" t="s">
        <v>57</v>
      </c>
      <c r="BN6" s="170" t="str">
        <f>BD6</f>
        <v>կատ. %-ը
9 ամսվա նկատմամբ</v>
      </c>
      <c r="BO6" s="170" t="str">
        <f>BE6</f>
        <v>7 ամսվա կատ. %-ը
տարեկան պլանի նկատմամբ</v>
      </c>
      <c r="BP6" s="171" t="str">
        <f>BA6</f>
        <v xml:space="preserve">ծրագիր 
տարեկան 31.07.2023թ. դրությամբ                                                                                                         </v>
      </c>
      <c r="BQ6" s="168" t="str">
        <f>BJ6</f>
        <v>ծրագիր
9 ամիս</v>
      </c>
      <c r="BR6" s="169" t="str">
        <f>BL6</f>
        <v xml:space="preserve"> փաստ.                       7 ամիս                                                           </v>
      </c>
      <c r="BS6" s="141" t="str">
        <f>BN6</f>
        <v>կատ. %-ը
9 ամսվա նկատմամբ</v>
      </c>
      <c r="BT6" s="170" t="str">
        <f>BO6</f>
        <v>7 ամսվա կատ. %-ը
տարեկան պլանի նկատմամբ</v>
      </c>
      <c r="BU6" s="202"/>
      <c r="BV6" s="202"/>
      <c r="BW6" s="167" t="s">
        <v>119</v>
      </c>
      <c r="BX6" s="167" t="s">
        <v>120</v>
      </c>
      <c r="BY6" s="168" t="str">
        <f>BQ6</f>
        <v>ծրագիր
9 ամիս</v>
      </c>
      <c r="BZ6" s="169" t="s">
        <v>125</v>
      </c>
      <c r="CA6" s="169" t="str">
        <f>CF6</f>
        <v xml:space="preserve"> փաստ.                       7 ամիս                                                           </v>
      </c>
      <c r="CB6" s="170" t="str">
        <f>CG6</f>
        <v>կատ. %-ը
9 ամսվա նկատմամբ</v>
      </c>
      <c r="CC6" s="170" t="str">
        <f>CH6</f>
        <v>7 ամսվա կատ. %-ը
տարեկան պլանի նկատմամբ</v>
      </c>
      <c r="CD6" s="171" t="str">
        <f>BP6</f>
        <v xml:space="preserve">ծրագիր 
տարեկան 31.07.2023թ. դրությամբ                                                                                                         </v>
      </c>
      <c r="CE6" s="168" t="str">
        <f>BQ6</f>
        <v>ծրագիր
9 ամիս</v>
      </c>
      <c r="CF6" s="169" t="str">
        <f>BR6</f>
        <v xml:space="preserve"> փաստ.                       7 ամիս                                                           </v>
      </c>
      <c r="CG6" s="141" t="str">
        <f>BS6</f>
        <v>կատ. %-ը
9 ամսվա նկատմամբ</v>
      </c>
      <c r="CH6" s="170" t="str">
        <f>BT6</f>
        <v>7 ամսվա կատ. %-ը
տարեկան պլանի նկատմամբ</v>
      </c>
      <c r="CI6" s="202"/>
      <c r="CJ6" s="202"/>
      <c r="CK6" s="167" t="s">
        <v>119</v>
      </c>
      <c r="CL6" s="171" t="s">
        <v>120</v>
      </c>
      <c r="CM6" s="168" t="str">
        <f>CE6</f>
        <v>ծրագիր
9 ամիս</v>
      </c>
      <c r="CN6" s="169" t="s">
        <v>125</v>
      </c>
      <c r="CO6" s="169" t="str">
        <f>CF6</f>
        <v xml:space="preserve"> փաստ.                       7 ամիս                                                           </v>
      </c>
      <c r="CP6" s="170" t="str">
        <f>CG6</f>
        <v>կատ. %-ը
9 ամսվա նկատմամբ</v>
      </c>
      <c r="CQ6" s="170" t="str">
        <f>CH6</f>
        <v>7 ամսվա կատ. %-ը
տարեկան պլանի նկատմամբ</v>
      </c>
      <c r="CR6" s="171" t="str">
        <f>CD6</f>
        <v xml:space="preserve">ծրագիր 
տարեկան 31.07.2023թ. դրությամբ                                                                                                         </v>
      </c>
      <c r="CS6" s="168" t="str">
        <f>CM6</f>
        <v>ծրագիր
9 ամիս</v>
      </c>
      <c r="CT6" s="169" t="str">
        <f>CO6</f>
        <v xml:space="preserve"> փաստ.                       7 ամիս                                                           </v>
      </c>
      <c r="CU6" s="141" t="str">
        <f>CP6</f>
        <v>կատ. %-ը
9 ամսվա նկատմամբ</v>
      </c>
      <c r="CV6" s="170" t="str">
        <f>CQ6</f>
        <v>7 ամսվա կատ. %-ը
տարեկան պլանի նկատմամբ</v>
      </c>
      <c r="CW6" s="202"/>
      <c r="CX6" s="202"/>
      <c r="CY6" s="171" t="s">
        <v>119</v>
      </c>
      <c r="CZ6" s="167" t="s">
        <v>120</v>
      </c>
      <c r="DA6" s="168" t="str">
        <f>CS6</f>
        <v>ծրագիր
9 ամիս</v>
      </c>
      <c r="DB6" s="169" t="s">
        <v>125</v>
      </c>
      <c r="DC6" s="169" t="str">
        <f>CT6</f>
        <v xml:space="preserve"> փաստ.                       7 ամիս                                                           </v>
      </c>
      <c r="DD6" s="170" t="str">
        <f>CU6</f>
        <v>կատ. %-ը
9 ամսվա նկատմամբ</v>
      </c>
      <c r="DE6" s="170" t="str">
        <f>CV6</f>
        <v>7 ամսվա կատ. %-ը
տարեկան պլանի նկատմամբ</v>
      </c>
      <c r="DF6" s="171" t="s">
        <v>132</v>
      </c>
      <c r="DG6" s="168" t="str">
        <f>DA6</f>
        <v>ծրագիր
9 ամիս</v>
      </c>
      <c r="DH6" s="169" t="str">
        <f>DC6</f>
        <v xml:space="preserve"> փաստ.                       7 ամիս                                                           </v>
      </c>
      <c r="DI6" s="141" t="str">
        <f>DD6</f>
        <v>կատ. %-ը
9 ամսվա նկատմամբ</v>
      </c>
      <c r="DJ6" s="170" t="str">
        <f>DE6</f>
        <v>7 ամսվա կատ. %-ը
տարեկան պլանի նկատմամբ</v>
      </c>
      <c r="DK6" s="202"/>
      <c r="DL6" s="202"/>
      <c r="DM6" s="171" t="s">
        <v>119</v>
      </c>
      <c r="DN6" s="167" t="s">
        <v>120</v>
      </c>
      <c r="DO6" s="168" t="str">
        <f>DG6</f>
        <v>ծրագիր
9 ամիս</v>
      </c>
      <c r="DP6" s="169" t="s">
        <v>125</v>
      </c>
      <c r="DQ6" s="169" t="str">
        <f>DH6</f>
        <v xml:space="preserve"> փաստ.                       7 ամիս                                                           </v>
      </c>
      <c r="DR6" s="170" t="str">
        <f>DI6</f>
        <v>կատ. %-ը
9 ամսվա նկատմամբ</v>
      </c>
      <c r="DS6" s="170" t="str">
        <f>DJ6</f>
        <v>7 ամսվա կատ. %-ը
տարեկան պլանի նկատմամբ</v>
      </c>
      <c r="DT6" s="171" t="str">
        <f>DM6</f>
        <v xml:space="preserve">ծրագիր 
տարեկան                                                                                                              </v>
      </c>
      <c r="DU6" s="168" t="str">
        <f>DO6</f>
        <v>ծրագիր
9 ամիս</v>
      </c>
      <c r="DV6" s="169" t="str">
        <f>DH6</f>
        <v xml:space="preserve"> փաստ.                       7 ամիս                                                           </v>
      </c>
      <c r="DW6" s="141" t="str">
        <f>DI6</f>
        <v>կատ. %-ը
9 ամսվա նկատմամբ</v>
      </c>
      <c r="DX6" s="170" t="str">
        <f>DJ6</f>
        <v>7 ամսվա կատ. %-ը
տարեկան պլանի նկատմամբ</v>
      </c>
      <c r="DY6" s="173" t="s">
        <v>146</v>
      </c>
      <c r="DZ6" s="173" t="s">
        <v>148</v>
      </c>
      <c r="EA6" s="174" t="s">
        <v>149</v>
      </c>
      <c r="EB6" s="141" t="str">
        <f>DR6</f>
        <v>կատ. %-ը
9 ամսվա նկատմամբ</v>
      </c>
      <c r="EC6" s="170" t="str">
        <f>DS6</f>
        <v>7 ամսվա կատ. %-ը
տարեկան պլանի նկատմամբ</v>
      </c>
      <c r="ED6" s="202"/>
      <c r="EE6" s="202"/>
    </row>
    <row r="7" spans="1:135" s="188" customFormat="1" ht="29.25" customHeight="1" x14ac:dyDescent="0.25">
      <c r="A7" s="183">
        <v>1</v>
      </c>
      <c r="B7" s="184" t="s">
        <v>59</v>
      </c>
      <c r="C7" s="181">
        <v>102556361.59999999</v>
      </c>
      <c r="D7" s="181">
        <v>80785915</v>
      </c>
      <c r="E7" s="181">
        <v>52226848.399999999</v>
      </c>
      <c r="F7" s="181">
        <f>D7/C7*100</f>
        <v>78.772212410468356</v>
      </c>
      <c r="G7" s="181">
        <v>37819273</v>
      </c>
      <c r="H7" s="181">
        <f>G7/E7*100</f>
        <v>72.413469620732471</v>
      </c>
      <c r="I7" s="181">
        <f>G7/C7*100</f>
        <v>36.876574412327827</v>
      </c>
      <c r="J7" s="194">
        <v>118588471.09999999</v>
      </c>
      <c r="K7" s="195">
        <v>87173077.299999997</v>
      </c>
      <c r="L7" s="195">
        <v>51211952.799999997</v>
      </c>
      <c r="M7" s="181">
        <f>L7/K7*100</f>
        <v>58.747441740249315</v>
      </c>
      <c r="N7" s="181">
        <f>L7/J7*100</f>
        <v>43.184596550549507</v>
      </c>
      <c r="O7" s="181">
        <f t="shared" ref="O7" si="0">J7/C7*100-100</f>
        <v>15.632486615047767</v>
      </c>
      <c r="P7" s="181">
        <f>L7-G7</f>
        <v>13392679.799999997</v>
      </c>
      <c r="Q7" s="182">
        <v>13430355.1</v>
      </c>
      <c r="R7" s="181">
        <v>34533940.199999996</v>
      </c>
      <c r="S7" s="181">
        <v>35030748.700000003</v>
      </c>
      <c r="T7" s="181">
        <v>16290863.699999999</v>
      </c>
      <c r="U7" s="181">
        <f>S7/R7*100</f>
        <v>101.43860937131062</v>
      </c>
      <c r="V7" s="181">
        <v>16349137.699999999</v>
      </c>
      <c r="W7" s="181">
        <f>V7/T7*100</f>
        <v>100.35770970203379</v>
      </c>
      <c r="X7" s="181">
        <f>V7/R7*100</f>
        <v>47.342230875815325</v>
      </c>
      <c r="Y7" s="195">
        <v>39634938.800000004</v>
      </c>
      <c r="Z7" s="195">
        <v>27869499</v>
      </c>
      <c r="AA7" s="195">
        <v>21273401.299999997</v>
      </c>
      <c r="AB7" s="181">
        <f>AA7/Z7*100</f>
        <v>76.332198508484112</v>
      </c>
      <c r="AC7" s="181">
        <f>AA7/Y7*100</f>
        <v>53.673354732163723</v>
      </c>
      <c r="AD7" s="181">
        <f t="shared" ref="AD7" si="1">Y7/R7*100-100</f>
        <v>14.770971891588573</v>
      </c>
      <c r="AE7" s="181">
        <f t="shared" ref="AE7" si="2">AA7-V7</f>
        <v>4924263.5999999978</v>
      </c>
      <c r="AF7" s="181">
        <v>26897587.5</v>
      </c>
      <c r="AG7" s="181">
        <v>24716154.700000003</v>
      </c>
      <c r="AH7" s="181">
        <v>11934306.1</v>
      </c>
      <c r="AI7" s="181">
        <f>AG7/AF7*100</f>
        <v>91.889857036434975</v>
      </c>
      <c r="AJ7" s="181">
        <v>10835651.5</v>
      </c>
      <c r="AK7" s="181">
        <f>AJ7/AH7*100</f>
        <v>90.794147637959441</v>
      </c>
      <c r="AL7" s="181">
        <f>AJ7/AF7*100</f>
        <v>40.28484524866775</v>
      </c>
      <c r="AM7" s="181">
        <f t="shared" ref="AM7:AM17" si="3">BA7+BP7+CD7+CR7+DF7</f>
        <v>29204167.100000001</v>
      </c>
      <c r="AN7" s="181">
        <f>BB7+BQ7+CE7+CS7+DG7</f>
        <v>20670393.699999999</v>
      </c>
      <c r="AO7" s="181">
        <f>BC7+BR7+CF7+CT7+DH7</f>
        <v>15093821.700000001</v>
      </c>
      <c r="AP7" s="181">
        <f>AO7/AN7*100</f>
        <v>73.021452416748119</v>
      </c>
      <c r="AQ7" s="181">
        <f>AO7/AM7*100</f>
        <v>51.683794467810728</v>
      </c>
      <c r="AR7" s="181">
        <f>AM7/AF7*100-100</f>
        <v>8.5754144307551741</v>
      </c>
      <c r="AS7" s="181">
        <f>AO7-AJ7</f>
        <v>4258170.2000000011</v>
      </c>
      <c r="AT7" s="181">
        <v>9290641</v>
      </c>
      <c r="AU7" s="181">
        <v>7906732.5999999996</v>
      </c>
      <c r="AV7" s="181">
        <v>3486932.1000000006</v>
      </c>
      <c r="AW7" s="181">
        <f>AU7/AT7*100</f>
        <v>85.104274290654431</v>
      </c>
      <c r="AX7" s="181">
        <v>2516833.7999999998</v>
      </c>
      <c r="AY7" s="181">
        <f>AX7/AV7*100</f>
        <v>72.179030959622054</v>
      </c>
      <c r="AZ7" s="181">
        <f>AX7/AT7*100</f>
        <v>27.089990884374931</v>
      </c>
      <c r="BA7" s="196">
        <v>10531506.200000001</v>
      </c>
      <c r="BB7" s="196">
        <v>7372054.5999999996</v>
      </c>
      <c r="BC7" s="196">
        <v>4339238.5</v>
      </c>
      <c r="BD7" s="181">
        <f>BC7/BB7*100</f>
        <v>58.860639746211319</v>
      </c>
      <c r="BE7" s="181">
        <f>BC7/BA7*100</f>
        <v>41.202449275489194</v>
      </c>
      <c r="BF7" s="181">
        <f t="shared" ref="BF7:BF15" si="4">BA7/AT7*100-100</f>
        <v>13.356077368612148</v>
      </c>
      <c r="BG7" s="181">
        <f>BC7-AX7</f>
        <v>1822404.7000000002</v>
      </c>
      <c r="BH7" s="181">
        <v>12444850.300000001</v>
      </c>
      <c r="BI7" s="181">
        <v>10833103.5</v>
      </c>
      <c r="BJ7" s="181">
        <v>5586012.6999999993</v>
      </c>
      <c r="BK7" s="181">
        <f t="shared" ref="BK7" si="5">+BI7/BH7*100</f>
        <v>87.048885594067769</v>
      </c>
      <c r="BL7" s="181">
        <v>4969606.8</v>
      </c>
      <c r="BM7" s="181"/>
      <c r="BN7" s="181">
        <f>BL7/BJ7*100</f>
        <v>88.965189785551331</v>
      </c>
      <c r="BO7" s="181">
        <f>BL7/BH7*100</f>
        <v>39.933038005286406</v>
      </c>
      <c r="BP7" s="193">
        <v>12749719.899999999</v>
      </c>
      <c r="BQ7" s="193">
        <v>8924804.1999999993</v>
      </c>
      <c r="BR7" s="193">
        <v>6200603</v>
      </c>
      <c r="BS7" s="181">
        <f t="shared" ref="BS7:BS15" si="6">BR7/BQ7*100</f>
        <v>69.47606760941602</v>
      </c>
      <c r="BT7" s="181">
        <f t="shared" ref="BT7:BT15" si="7">BR7/BP7*100</f>
        <v>48.633248797881443</v>
      </c>
      <c r="BU7" s="185">
        <f t="shared" ref="BU7:BU15" si="8">BP7/BH7*100-100</f>
        <v>2.449765104848197</v>
      </c>
      <c r="BV7" s="185">
        <f t="shared" ref="BV7:BV14" si="9">BR7-BL7</f>
        <v>1230996.2000000002</v>
      </c>
      <c r="BW7" s="181">
        <v>3196766.3000000003</v>
      </c>
      <c r="BX7" s="181">
        <v>3623953.3000000003</v>
      </c>
      <c r="BY7" s="181">
        <v>1893068.2</v>
      </c>
      <c r="BZ7" s="185">
        <f t="shared" ref="BZ7:BZ15" si="10">BX7/BW7*100</f>
        <v>113.36309757769907</v>
      </c>
      <c r="CA7" s="181">
        <v>2192593.5999999996</v>
      </c>
      <c r="CB7" s="181">
        <f>CA7/BY7*100</f>
        <v>115.82221918893359</v>
      </c>
      <c r="CC7" s="181">
        <f>CA7/BW7*100</f>
        <v>68.587860176078536</v>
      </c>
      <c r="CD7" s="193">
        <v>3574532.5</v>
      </c>
      <c r="CE7" s="193">
        <v>2729667.8999999994</v>
      </c>
      <c r="CF7" s="193">
        <v>3243049.0999999996</v>
      </c>
      <c r="CG7" s="181">
        <f>CF7/CE7*100</f>
        <v>118.80746005768688</v>
      </c>
      <c r="CH7" s="181">
        <f>CF7/CD7*100</f>
        <v>90.726524377663367</v>
      </c>
      <c r="CI7" s="181">
        <f t="shared" ref="CI7" si="11">CD7/BW7*100-100</f>
        <v>11.817135334541035</v>
      </c>
      <c r="CJ7" s="181">
        <f t="shared" ref="CJ7" si="12">CF7-CA7</f>
        <v>1050455.5</v>
      </c>
      <c r="CK7" s="181">
        <v>460000</v>
      </c>
      <c r="CL7" s="181">
        <v>761697.2</v>
      </c>
      <c r="CM7" s="181">
        <v>230000</v>
      </c>
      <c r="CN7" s="181">
        <f>CL7/CK7*100</f>
        <v>165.58634782608695</v>
      </c>
      <c r="CO7" s="181">
        <v>324210.5</v>
      </c>
      <c r="CP7" s="181">
        <f t="shared" ref="CP7" si="13">CO7/CM7*100</f>
        <v>140.96108695652174</v>
      </c>
      <c r="CQ7" s="181">
        <f t="shared" ref="CQ7" si="14">CO7/CK7*100</f>
        <v>70.48054347826087</v>
      </c>
      <c r="CR7" s="193">
        <v>500000</v>
      </c>
      <c r="CS7" s="193">
        <v>350000</v>
      </c>
      <c r="CT7" s="193">
        <v>450557.8</v>
      </c>
      <c r="CU7" s="181">
        <f t="shared" ref="CU7:CU15" si="15">CT7/CS7*100</f>
        <v>128.73079999999999</v>
      </c>
      <c r="CV7" s="181">
        <f t="shared" ref="CV7:CV15" si="16">CT7/CR7*100</f>
        <v>90.111559999999997</v>
      </c>
      <c r="CW7" s="181">
        <f t="shared" ref="CW7:CW15" si="17">CR7/CK7*100-100</f>
        <v>8.6956521739130324</v>
      </c>
      <c r="CX7" s="181">
        <f t="shared" ref="CX7:CX15" si="18">CT7-CO7</f>
        <v>126347.29999999999</v>
      </c>
      <c r="CY7" s="181">
        <v>1505329.9000000001</v>
      </c>
      <c r="CZ7" s="181">
        <v>1590668.1000000003</v>
      </c>
      <c r="DA7" s="181">
        <v>738293.1</v>
      </c>
      <c r="DB7" s="181">
        <f t="shared" ref="DB7:DB15" si="19">CZ7/CY7*100</f>
        <v>105.66906961723141</v>
      </c>
      <c r="DC7" s="181">
        <v>832406.8</v>
      </c>
      <c r="DD7" s="186">
        <f>DC7/DA7*100</f>
        <v>112.74747116016661</v>
      </c>
      <c r="DE7" s="181">
        <f>DC7/CY7*100</f>
        <v>55.297300611646648</v>
      </c>
      <c r="DF7" s="193">
        <v>1848408.4999999998</v>
      </c>
      <c r="DG7" s="193">
        <v>1293867</v>
      </c>
      <c r="DH7" s="193">
        <v>860373.3</v>
      </c>
      <c r="DI7" s="181">
        <f>DH7/DG7*100</f>
        <v>66.496270482205659</v>
      </c>
      <c r="DJ7" s="181">
        <f>DH7/DF7*100</f>
        <v>46.546707613603822</v>
      </c>
      <c r="DK7" s="181">
        <f>DF7/CY7*100-100</f>
        <v>22.790924434570755</v>
      </c>
      <c r="DL7" s="181">
        <f>DH7-DC7</f>
        <v>27966.5</v>
      </c>
      <c r="DM7" s="181">
        <v>6041510.7000000011</v>
      </c>
      <c r="DN7" s="181">
        <v>5635005.7999999998</v>
      </c>
      <c r="DO7" s="181">
        <v>3005370.6999999997</v>
      </c>
      <c r="DP7" s="181">
        <f t="shared" ref="DP7:DP15" si="20">DN7/DM7*100</f>
        <v>93.271469336303554</v>
      </c>
      <c r="DQ7" s="181">
        <v>3032625.8000000003</v>
      </c>
      <c r="DR7" s="181">
        <f>DQ7/DO7*100</f>
        <v>100.90687980687376</v>
      </c>
      <c r="DS7" s="181">
        <f>DQ7/DM7*100</f>
        <v>50.196481485996536</v>
      </c>
      <c r="DT7" s="193">
        <v>6352149.8000000007</v>
      </c>
      <c r="DU7" s="193">
        <v>4447255</v>
      </c>
      <c r="DV7" s="193">
        <v>3680486.7</v>
      </c>
      <c r="DW7" s="181">
        <f t="shared" ref="DW7:DW15" si="21">DV7/DU7*100</f>
        <v>82.758616270036242</v>
      </c>
      <c r="DX7" s="181">
        <f t="shared" ref="DX7:DX15" si="22">DV7/DT7*100</f>
        <v>57.940804544628335</v>
      </c>
      <c r="DY7" s="193">
        <v>4128507.3000000003</v>
      </c>
      <c r="DZ7" s="193">
        <v>2889955.0999999996</v>
      </c>
      <c r="EA7" s="193">
        <v>2189176.1</v>
      </c>
      <c r="EB7" s="181">
        <f>EA7/DZ7*100</f>
        <v>75.751214958322379</v>
      </c>
      <c r="EC7" s="181">
        <f>EA7/DY7*100</f>
        <v>53.025850287342344</v>
      </c>
      <c r="ED7" s="181">
        <f t="shared" ref="ED7:ED15" si="23">DT7/DM7*100-100</f>
        <v>5.1417454246998062</v>
      </c>
      <c r="EE7" s="181">
        <f t="shared" ref="EE7:EE15" si="24">DV7-DQ7</f>
        <v>647860.89999999991</v>
      </c>
    </row>
    <row r="8" spans="1:135" s="188" customFormat="1" ht="28.5" customHeight="1" x14ac:dyDescent="0.25">
      <c r="A8" s="183">
        <v>2</v>
      </c>
      <c r="B8" s="184" t="s">
        <v>45</v>
      </c>
      <c r="C8" s="181">
        <v>7061996.6999999993</v>
      </c>
      <c r="D8" s="181">
        <v>6393746.3839999996</v>
      </c>
      <c r="E8" s="181">
        <v>4921535.55</v>
      </c>
      <c r="F8" s="181">
        <f t="shared" ref="F8:F15" si="25">D8/C8*100</f>
        <v>90.537374281129303</v>
      </c>
      <c r="G8" s="181">
        <v>3335569.0430000001</v>
      </c>
      <c r="H8" s="181">
        <f t="shared" ref="H8" si="26">G8/E8*100</f>
        <v>67.774965945333875</v>
      </c>
      <c r="I8" s="181">
        <f t="shared" ref="I8:I18" si="27">G8/C8*100</f>
        <v>47.232662159131287</v>
      </c>
      <c r="J8" s="181">
        <v>10030677.300000001</v>
      </c>
      <c r="K8" s="181">
        <v>7523007.9750000006</v>
      </c>
      <c r="L8" s="181">
        <v>5058342.7</v>
      </c>
      <c r="M8" s="181">
        <f>L8/K8*100</f>
        <v>67.238300382102139</v>
      </c>
      <c r="N8" s="181">
        <f>L8/J8*100</f>
        <v>50.428725286576601</v>
      </c>
      <c r="O8" s="181">
        <f>J8/C8*100-100</f>
        <v>42.037411317396987</v>
      </c>
      <c r="P8" s="181">
        <f>L8-G8</f>
        <v>1722773.6570000001</v>
      </c>
      <c r="Q8" s="182">
        <v>4623099.1595317312</v>
      </c>
      <c r="R8" s="181">
        <v>1975364.7000000002</v>
      </c>
      <c r="S8" s="181">
        <v>1987310.3099999998</v>
      </c>
      <c r="T8" s="181">
        <v>1445546.4750000001</v>
      </c>
      <c r="U8" s="181">
        <f>S8/R8*100</f>
        <v>100.60472934440914</v>
      </c>
      <c r="V8" s="181">
        <v>867297.00999999989</v>
      </c>
      <c r="W8" s="181">
        <f t="shared" ref="W8:W15" si="28">V8/T8*100</f>
        <v>59.997864129550024</v>
      </c>
      <c r="X8" s="181">
        <f t="shared" ref="X8:X15" si="29">V8/R8*100</f>
        <v>43.905665115915042</v>
      </c>
      <c r="Y8" s="181">
        <v>2311214.4</v>
      </c>
      <c r="Z8" s="181">
        <v>1733410.8</v>
      </c>
      <c r="AA8" s="181">
        <v>1261003.0999999999</v>
      </c>
      <c r="AB8" s="181">
        <f t="shared" ref="AB8:AB16" si="30">AA8/Z8*100</f>
        <v>72.74692761808106</v>
      </c>
      <c r="AC8" s="181">
        <f t="shared" ref="AC8:AC16" si="31">AA8/Y8*100</f>
        <v>54.560195713560802</v>
      </c>
      <c r="AD8" s="181">
        <f>Y8/R8*100-100</f>
        <v>17.001908558961262</v>
      </c>
      <c r="AE8" s="181">
        <f>AA8-V8</f>
        <v>393706.08999999997</v>
      </c>
      <c r="AF8" s="181">
        <v>1530707.2000000002</v>
      </c>
      <c r="AG8" s="181">
        <v>1537653.1000000003</v>
      </c>
      <c r="AH8" s="181">
        <v>1113514.5</v>
      </c>
      <c r="AI8" s="181">
        <f>AG8/AF8*100</f>
        <v>100.45377064927898</v>
      </c>
      <c r="AJ8" s="181">
        <v>651465.70000000007</v>
      </c>
      <c r="AK8" s="181">
        <f>AJ8/AH8*100</f>
        <v>58.505362974617761</v>
      </c>
      <c r="AL8" s="181">
        <f>AJ8/AF8*100</f>
        <v>42.559785437737538</v>
      </c>
      <c r="AM8" s="181">
        <f t="shared" si="3"/>
        <v>1786149.8</v>
      </c>
      <c r="AN8" s="181">
        <f t="shared" ref="AN8:AN17" si="32">BB8+BQ8+CE8+CS8+DG8</f>
        <v>1339612.3500000001</v>
      </c>
      <c r="AO8" s="181">
        <f t="shared" ref="AO8:AO17" si="33">BC8+BR8+CF8+CT8+DH8</f>
        <v>967587.7</v>
      </c>
      <c r="AP8" s="181">
        <f>AO8/AN8*100</f>
        <v>72.228932496777887</v>
      </c>
      <c r="AQ8" s="181">
        <f>AO8/AM8*100</f>
        <v>54.171699372583419</v>
      </c>
      <c r="AR8" s="181">
        <f>AM8/AF8*100-100</f>
        <v>16.687881261680857</v>
      </c>
      <c r="AS8" s="181">
        <f>AO8-AJ8</f>
        <v>316121.99999999988</v>
      </c>
      <c r="AT8" s="181">
        <v>594008.5</v>
      </c>
      <c r="AU8" s="181">
        <v>509613.2</v>
      </c>
      <c r="AV8" s="181">
        <v>439677.375</v>
      </c>
      <c r="AW8" s="181">
        <f t="shared" ref="AW8:AW9" si="34">AU8/AT8*100</f>
        <v>85.792240346729045</v>
      </c>
      <c r="AX8" s="181">
        <v>169569</v>
      </c>
      <c r="AY8" s="181">
        <f t="shared" ref="AY8:AY14" si="35">AX8/AV8*100</f>
        <v>38.566687676389989</v>
      </c>
      <c r="AZ8" s="181">
        <f t="shared" ref="AZ8:AZ15" si="36">AX8/AT8*100</f>
        <v>28.546561202407034</v>
      </c>
      <c r="BA8" s="181">
        <v>706874.5</v>
      </c>
      <c r="BB8" s="181">
        <v>530155.875</v>
      </c>
      <c r="BC8" s="181">
        <v>279584.09999999998</v>
      </c>
      <c r="BD8" s="181">
        <f t="shared" ref="BD8:BD15" si="37">BC8/BB8*100</f>
        <v>52.736207063630104</v>
      </c>
      <c r="BE8" s="181">
        <f t="shared" ref="BE8:BE15" si="38">BC8/BA8*100</f>
        <v>39.552155297722571</v>
      </c>
      <c r="BF8" s="181">
        <f t="shared" si="4"/>
        <v>19.000738204924673</v>
      </c>
      <c r="BG8" s="181">
        <f t="shared" ref="BG8:BG14" si="39">BC8-AX8</f>
        <v>110015.09999999998</v>
      </c>
      <c r="BH8" s="181">
        <v>704534.40000000014</v>
      </c>
      <c r="BI8" s="181">
        <v>793338.40000000014</v>
      </c>
      <c r="BJ8" s="181">
        <v>502935.82499999995</v>
      </c>
      <c r="BK8" s="181">
        <f t="shared" ref="BK8:BK18" si="40">+BI8/BH8*100</f>
        <v>112.60463648048982</v>
      </c>
      <c r="BL8" s="181">
        <v>374453.3</v>
      </c>
      <c r="BM8" s="181" t="e">
        <f>BL8/#REF!*100</f>
        <v>#REF!</v>
      </c>
      <c r="BN8" s="181">
        <f t="shared" ref="BN8:BN15" si="41">BL8/BJ8*100</f>
        <v>74.45349513528889</v>
      </c>
      <c r="BO8" s="181">
        <f t="shared" ref="BO8:BO15" si="42">BL8/BH8*100</f>
        <v>53.149044248229735</v>
      </c>
      <c r="BP8" s="181">
        <v>823729.3</v>
      </c>
      <c r="BQ8" s="181">
        <v>617796.97500000009</v>
      </c>
      <c r="BR8" s="181">
        <v>514783.20000000007</v>
      </c>
      <c r="BS8" s="181">
        <f t="shared" si="6"/>
        <v>83.325626513467469</v>
      </c>
      <c r="BT8" s="181">
        <f t="shared" si="7"/>
        <v>62.494219885100613</v>
      </c>
      <c r="BU8" s="185">
        <f t="shared" si="8"/>
        <v>16.918251259271358</v>
      </c>
      <c r="BV8" s="185">
        <f t="shared" si="9"/>
        <v>140329.90000000008</v>
      </c>
      <c r="BW8" s="185">
        <v>53593</v>
      </c>
      <c r="BX8" s="185">
        <v>58668.299999999996</v>
      </c>
      <c r="BY8" s="181">
        <v>40108.649999999994</v>
      </c>
      <c r="BZ8" s="185">
        <f t="shared" si="10"/>
        <v>109.47008004776741</v>
      </c>
      <c r="CA8" s="181">
        <v>23869.3</v>
      </c>
      <c r="CB8" s="181">
        <f>CA8/BY8*100</f>
        <v>59.511601612121076</v>
      </c>
      <c r="CC8" s="181">
        <f>CA8/BW8*100</f>
        <v>44.53809266135503</v>
      </c>
      <c r="CD8" s="181">
        <v>63979</v>
      </c>
      <c r="CE8" s="181">
        <v>47984.25</v>
      </c>
      <c r="CF8" s="181">
        <v>45633.7</v>
      </c>
      <c r="CG8" s="181">
        <f>CF8/CE8*100</f>
        <v>95.101413484632971</v>
      </c>
      <c r="CH8" s="181">
        <f>CF8/CD8*100</f>
        <v>71.326060113474739</v>
      </c>
      <c r="CI8" s="181">
        <f>CD8/BW8*100-100</f>
        <v>19.37939656298397</v>
      </c>
      <c r="CJ8" s="181">
        <f>CF8-CA8</f>
        <v>21764.399999999998</v>
      </c>
      <c r="CK8" s="181">
        <v>34500</v>
      </c>
      <c r="CL8" s="181">
        <v>36063.599999999999</v>
      </c>
      <c r="CM8" s="181">
        <v>25875</v>
      </c>
      <c r="CN8" s="181">
        <f>CL8/CK8*100</f>
        <v>104.53217391304348</v>
      </c>
      <c r="CO8" s="181">
        <v>19341.900000000001</v>
      </c>
      <c r="CP8" s="181">
        <f>CO8/CM8*100</f>
        <v>74.751304347826093</v>
      </c>
      <c r="CQ8" s="181">
        <f>CO8/CK8*100</f>
        <v>56.063478260869573</v>
      </c>
      <c r="CR8" s="181">
        <v>37100</v>
      </c>
      <c r="CS8" s="181">
        <v>27825</v>
      </c>
      <c r="CT8" s="181">
        <v>21959.5</v>
      </c>
      <c r="CU8" s="181">
        <f t="shared" si="15"/>
        <v>78.920035938903865</v>
      </c>
      <c r="CV8" s="181">
        <f t="shared" si="16"/>
        <v>59.190026954177895</v>
      </c>
      <c r="CW8" s="181">
        <f t="shared" si="17"/>
        <v>7.536231884057969</v>
      </c>
      <c r="CX8" s="181">
        <f t="shared" si="18"/>
        <v>2617.5999999999985</v>
      </c>
      <c r="CY8" s="181">
        <v>144071.29999999999</v>
      </c>
      <c r="CZ8" s="181">
        <v>139969.60000000001</v>
      </c>
      <c r="DA8" s="181">
        <v>104917.65000000001</v>
      </c>
      <c r="DB8" s="181">
        <f t="shared" si="19"/>
        <v>97.153006879232734</v>
      </c>
      <c r="DC8" s="186">
        <v>64232.2</v>
      </c>
      <c r="DD8" s="186">
        <f t="shared" ref="DD8:DD15" si="43">DC8/DA8*100</f>
        <v>61.221538987958645</v>
      </c>
      <c r="DE8" s="181">
        <f t="shared" ref="DE8:DE15" si="44">DC8/CY8*100</f>
        <v>44.583619360691543</v>
      </c>
      <c r="DF8" s="186">
        <v>154467</v>
      </c>
      <c r="DG8" s="186">
        <v>115850.25</v>
      </c>
      <c r="DH8" s="181">
        <v>105627.19999999998</v>
      </c>
      <c r="DI8" s="181">
        <f t="shared" ref="DI8:DI17" si="45">DH8/DG8*100</f>
        <v>91.175634062075815</v>
      </c>
      <c r="DJ8" s="181">
        <f t="shared" ref="DJ8:DJ17" si="46">DH8/DF8*100</f>
        <v>68.381725546556865</v>
      </c>
      <c r="DK8" s="181">
        <f t="shared" ref="DK8:DK17" si="47">DF8/CY8*100-100</f>
        <v>7.2156633555746481</v>
      </c>
      <c r="DL8" s="181">
        <f t="shared" ref="DL8:DL15" si="48">DH8-DC8</f>
        <v>41394.999999999985</v>
      </c>
      <c r="DM8" s="181">
        <v>352557.9</v>
      </c>
      <c r="DN8" s="181">
        <v>343461.3</v>
      </c>
      <c r="DO8" s="181">
        <v>261335.92500000002</v>
      </c>
      <c r="DP8" s="181">
        <f t="shared" si="20"/>
        <v>97.419828062284225</v>
      </c>
      <c r="DQ8" s="181">
        <v>159568.4</v>
      </c>
      <c r="DR8" s="181">
        <f t="shared" ref="DR8:DR15" si="49">DQ8/DO8*100</f>
        <v>61.058731209649032</v>
      </c>
      <c r="DS8" s="181">
        <f t="shared" ref="DS8:DS15" si="50">DQ8/DM8*100</f>
        <v>45.260196977574459</v>
      </c>
      <c r="DT8" s="181">
        <v>410340</v>
      </c>
      <c r="DU8" s="181">
        <v>307755</v>
      </c>
      <c r="DV8" s="181">
        <v>219726.5</v>
      </c>
      <c r="DW8" s="181">
        <f t="shared" si="21"/>
        <v>71.396565449789605</v>
      </c>
      <c r="DX8" s="181">
        <f t="shared" si="22"/>
        <v>53.5474240873422</v>
      </c>
      <c r="DY8" s="187">
        <v>149070</v>
      </c>
      <c r="DZ8" s="187">
        <v>111802.5</v>
      </c>
      <c r="EA8" s="181">
        <v>54240.200000000004</v>
      </c>
      <c r="EB8" s="181">
        <f t="shared" ref="EB8:EB15" si="51">EA8/DZ8*100</f>
        <v>48.514299769683149</v>
      </c>
      <c r="EC8" s="181">
        <f t="shared" ref="EC8:EC15" si="52">EA8/DY8*100</f>
        <v>36.385724827262358</v>
      </c>
      <c r="ED8" s="181">
        <f t="shared" si="23"/>
        <v>16.389393061395026</v>
      </c>
      <c r="EE8" s="181">
        <f t="shared" si="24"/>
        <v>60158.100000000006</v>
      </c>
    </row>
    <row r="9" spans="1:135" s="188" customFormat="1" ht="28.5" customHeight="1" x14ac:dyDescent="0.25">
      <c r="A9" s="183">
        <v>3</v>
      </c>
      <c r="B9" s="184" t="s">
        <v>46</v>
      </c>
      <c r="C9" s="181">
        <v>12249434.9783</v>
      </c>
      <c r="D9" s="181">
        <v>11426800.0362</v>
      </c>
      <c r="E9" s="181">
        <v>7366392.7255699998</v>
      </c>
      <c r="F9" s="181">
        <f t="shared" si="25"/>
        <v>93.284302961260607</v>
      </c>
      <c r="G9" s="181">
        <v>5528733.4869000008</v>
      </c>
      <c r="H9" s="181">
        <f t="shared" ref="H9" si="53">G9/E9*100</f>
        <v>75.053471799145711</v>
      </c>
      <c r="I9" s="181">
        <f t="shared" si="27"/>
        <v>45.134600058649312</v>
      </c>
      <c r="J9" s="181">
        <v>16108370.222399998</v>
      </c>
      <c r="K9" s="181">
        <v>12081277.666800002</v>
      </c>
      <c r="L9" s="181">
        <v>8853161.5877999999</v>
      </c>
      <c r="M9" s="181">
        <f t="shared" ref="M9:M16" si="54">L9/K9*100</f>
        <v>73.280010872765246</v>
      </c>
      <c r="N9" s="181">
        <f t="shared" ref="N9:N16" si="55">L9/J9*100</f>
        <v>54.960008154573949</v>
      </c>
      <c r="O9" s="181">
        <f t="shared" ref="O9:O10" si="56">J9/C9*100-100</f>
        <v>31.502965246447218</v>
      </c>
      <c r="P9" s="181">
        <f>L9-G9</f>
        <v>3324428.100899999</v>
      </c>
      <c r="Q9" s="182">
        <v>8077328.9009917676</v>
      </c>
      <c r="R9" s="181">
        <v>4269550.2889999999</v>
      </c>
      <c r="S9" s="181">
        <v>4049498.5711999997</v>
      </c>
      <c r="T9" s="181">
        <v>2935006.7053199997</v>
      </c>
      <c r="U9" s="181">
        <f t="shared" ref="U9:U16" si="57">S9/R9*100</f>
        <v>94.846021175416581</v>
      </c>
      <c r="V9" s="181">
        <v>1753955.5569</v>
      </c>
      <c r="W9" s="181">
        <f t="shared" si="28"/>
        <v>59.759848375159628</v>
      </c>
      <c r="X9" s="181">
        <f t="shared" si="29"/>
        <v>41.080569103937307</v>
      </c>
      <c r="Y9" s="181">
        <v>5340870.9999999991</v>
      </c>
      <c r="Z9" s="181">
        <v>4005653.2500000005</v>
      </c>
      <c r="AA9" s="181">
        <v>2713382.8218</v>
      </c>
      <c r="AB9" s="181">
        <f>AA9/Z9*100</f>
        <v>67.738834403601956</v>
      </c>
      <c r="AC9" s="181">
        <f t="shared" si="31"/>
        <v>50.804125802701485</v>
      </c>
      <c r="AD9" s="181">
        <f t="shared" ref="AD9:AD15" si="58">Y9/R9*100-100</f>
        <v>25.092120679785239</v>
      </c>
      <c r="AE9" s="181">
        <f t="shared" ref="AE9:AE14" si="59">AA9-V9</f>
        <v>959427.26490000007</v>
      </c>
      <c r="AF9" s="181">
        <v>3095683.2939999998</v>
      </c>
      <c r="AG9" s="181">
        <v>2937874.1052999999</v>
      </c>
      <c r="AH9" s="181">
        <v>2384636.9858199996</v>
      </c>
      <c r="AI9" s="181">
        <f t="shared" ref="AI9:AI15" si="60">AG9/AF9*100</f>
        <v>94.902282510427895</v>
      </c>
      <c r="AJ9" s="181">
        <v>1199973.7540999998</v>
      </c>
      <c r="AK9" s="181">
        <f t="shared" ref="AK9:AK15" si="61">AJ9/AH9*100</f>
        <v>50.321024174141435</v>
      </c>
      <c r="AL9" s="181">
        <f t="shared" ref="AL9:AL15" si="62">AJ9/AF9*100</f>
        <v>38.762807436593022</v>
      </c>
      <c r="AM9" s="181">
        <f t="shared" si="3"/>
        <v>4003671.6</v>
      </c>
      <c r="AN9" s="181">
        <f>BB9+BQ9+CE9+CS9+DG9</f>
        <v>3002753.6999999997</v>
      </c>
      <c r="AO9" s="181">
        <f t="shared" si="33"/>
        <v>1960104.4507999998</v>
      </c>
      <c r="AP9" s="181">
        <f t="shared" ref="AP9:AP15" si="63">AO9/AN9*100</f>
        <v>65.276897362577557</v>
      </c>
      <c r="AQ9" s="181">
        <f t="shared" ref="AQ9:AQ15" si="64">AO9/AM9*100</f>
        <v>48.957673021933161</v>
      </c>
      <c r="AR9" s="181">
        <f t="shared" ref="AR9:AR15" si="65">AM9/AF9*100-100</f>
        <v>29.330788060905576</v>
      </c>
      <c r="AS9" s="181">
        <f t="shared" ref="AS9:AS15" si="66">AO9-AJ9</f>
        <v>760130.69669999997</v>
      </c>
      <c r="AT9" s="181">
        <v>1010516.1199999999</v>
      </c>
      <c r="AU9" s="181">
        <v>879714.26259999967</v>
      </c>
      <c r="AV9" s="181">
        <v>825559.96499999997</v>
      </c>
      <c r="AW9" s="181">
        <f t="shared" si="34"/>
        <v>87.055935594575146</v>
      </c>
      <c r="AX9" s="181">
        <v>256414.43109999999</v>
      </c>
      <c r="AY9" s="181">
        <f t="shared" si="35"/>
        <v>31.059455638694882</v>
      </c>
      <c r="AZ9" s="181">
        <f t="shared" si="36"/>
        <v>25.374600763419785</v>
      </c>
      <c r="BA9" s="181">
        <v>1345445</v>
      </c>
      <c r="BB9" s="181">
        <v>1009083.75</v>
      </c>
      <c r="BC9" s="181">
        <v>411529.96299999993</v>
      </c>
      <c r="BD9" s="181">
        <f t="shared" si="37"/>
        <v>40.782537921158671</v>
      </c>
      <c r="BE9" s="181">
        <f t="shared" si="38"/>
        <v>30.586903440869001</v>
      </c>
      <c r="BF9" s="181">
        <f t="shared" si="4"/>
        <v>33.144338162561922</v>
      </c>
      <c r="BG9" s="181">
        <f t="shared" si="39"/>
        <v>155115.53189999994</v>
      </c>
      <c r="BH9" s="181">
        <v>1597746.514</v>
      </c>
      <c r="BI9" s="181">
        <v>1563597.6660000002</v>
      </c>
      <c r="BJ9" s="181">
        <v>1294684.8854999999</v>
      </c>
      <c r="BK9" s="181">
        <f t="shared" si="40"/>
        <v>97.862686746566112</v>
      </c>
      <c r="BL9" s="181">
        <v>719654.93599999999</v>
      </c>
      <c r="BM9" s="181"/>
      <c r="BN9" s="181">
        <f t="shared" si="41"/>
        <v>55.585335401677561</v>
      </c>
      <c r="BO9" s="181">
        <f t="shared" si="42"/>
        <v>45.041871767150674</v>
      </c>
      <c r="BP9" s="181">
        <v>1955405</v>
      </c>
      <c r="BQ9" s="181">
        <v>1466553.75</v>
      </c>
      <c r="BR9" s="181">
        <v>1007346.0755999999</v>
      </c>
      <c r="BS9" s="181">
        <f t="shared" si="6"/>
        <v>68.687975166269894</v>
      </c>
      <c r="BT9" s="181">
        <f t="shared" si="7"/>
        <v>51.515981374702427</v>
      </c>
      <c r="BU9" s="185">
        <f t="shared" si="8"/>
        <v>22.385183310748886</v>
      </c>
      <c r="BV9" s="185">
        <f t="shared" si="9"/>
        <v>287691.13959999988</v>
      </c>
      <c r="BW9" s="185">
        <v>157333.99999999997</v>
      </c>
      <c r="BX9" s="185">
        <v>165892.55790000001</v>
      </c>
      <c r="BY9" s="181">
        <v>108580.50000000001</v>
      </c>
      <c r="BZ9" s="185">
        <f t="shared" si="10"/>
        <v>105.43973832738001</v>
      </c>
      <c r="CA9" s="181">
        <v>99728.292399999991</v>
      </c>
      <c r="CB9" s="181">
        <f t="shared" ref="CB9:CB16" si="67">CA9/BY9*100</f>
        <v>91.847332071596639</v>
      </c>
      <c r="CC9" s="181">
        <f t="shared" ref="CC9:CC16" si="68">CA9/BW9*100</f>
        <v>63.386357939161286</v>
      </c>
      <c r="CD9" s="181">
        <v>159120.89999999997</v>
      </c>
      <c r="CE9" s="181">
        <v>119340.675</v>
      </c>
      <c r="CF9" s="181">
        <v>140554.13749999998</v>
      </c>
      <c r="CG9" s="181">
        <v>59640.781200000005</v>
      </c>
      <c r="CH9" s="181">
        <v>83073.313999999998</v>
      </c>
      <c r="CI9" s="181">
        <f t="shared" ref="CI9:CI15" si="69">CD9/BW9*100-100</f>
        <v>1.1357367129800195</v>
      </c>
      <c r="CJ9" s="181">
        <f t="shared" ref="CJ9:CJ15" si="70">CF9-CA9</f>
        <v>40825.845099999991</v>
      </c>
      <c r="CK9" s="181">
        <v>62500</v>
      </c>
      <c r="CL9" s="181">
        <v>76768.81</v>
      </c>
      <c r="CM9" s="181">
        <v>47800</v>
      </c>
      <c r="CN9" s="181">
        <f t="shared" ref="CN9:CN15" si="71">CL9/CK9*100</f>
        <v>122.83009599999998</v>
      </c>
      <c r="CO9" s="181">
        <v>42592.7</v>
      </c>
      <c r="CP9" s="181">
        <f t="shared" ref="CP9:CP15" si="72">CO9/CM9*100</f>
        <v>89.106066945606685</v>
      </c>
      <c r="CQ9" s="181">
        <f t="shared" ref="CQ9:CQ15" si="73">CO9/CK9*100</f>
        <v>68.148319999999998</v>
      </c>
      <c r="CR9" s="181">
        <v>71500</v>
      </c>
      <c r="CS9" s="181">
        <v>53625</v>
      </c>
      <c r="CT9" s="181">
        <v>49070.811000000002</v>
      </c>
      <c r="CU9" s="181">
        <f t="shared" si="15"/>
        <v>91.507339860139865</v>
      </c>
      <c r="CV9" s="181">
        <f t="shared" si="16"/>
        <v>68.630504895104892</v>
      </c>
      <c r="CW9" s="181">
        <f t="shared" si="17"/>
        <v>14.399999999999991</v>
      </c>
      <c r="CX9" s="181">
        <f t="shared" si="18"/>
        <v>6478.1110000000044</v>
      </c>
      <c r="CY9" s="181">
        <v>267586.66000000003</v>
      </c>
      <c r="CZ9" s="181">
        <v>251900.8088</v>
      </c>
      <c r="DA9" s="181">
        <v>108011.63532</v>
      </c>
      <c r="DB9" s="181">
        <f t="shared" si="19"/>
        <v>94.138029451841859</v>
      </c>
      <c r="DC9" s="186">
        <v>81583.3946</v>
      </c>
      <c r="DD9" s="186">
        <f t="shared" si="43"/>
        <v>75.532042782518261</v>
      </c>
      <c r="DE9" s="181">
        <f t="shared" si="44"/>
        <v>30.488588108241267</v>
      </c>
      <c r="DF9" s="186">
        <v>472200.7</v>
      </c>
      <c r="DG9" s="186">
        <v>354150.52500000002</v>
      </c>
      <c r="DH9" s="181">
        <v>351603.46370000002</v>
      </c>
      <c r="DI9" s="181">
        <f t="shared" si="45"/>
        <v>99.280796971852581</v>
      </c>
      <c r="DJ9" s="181">
        <f t="shared" si="46"/>
        <v>74.460597728889439</v>
      </c>
      <c r="DK9" s="181">
        <f t="shared" si="47"/>
        <v>76.466457632828167</v>
      </c>
      <c r="DL9" s="181">
        <f t="shared" si="48"/>
        <v>270020.06910000002</v>
      </c>
      <c r="DM9" s="181">
        <v>879596.34000000008</v>
      </c>
      <c r="DN9" s="181">
        <v>791926.13040000014</v>
      </c>
      <c r="DO9" s="181">
        <v>427643.21950000001</v>
      </c>
      <c r="DP9" s="181">
        <f t="shared" si="20"/>
        <v>90.032904229683368</v>
      </c>
      <c r="DQ9" s="181">
        <v>397322.07209999999</v>
      </c>
      <c r="DR9" s="181">
        <f t="shared" si="49"/>
        <v>92.909709305001627</v>
      </c>
      <c r="DS9" s="181">
        <f t="shared" si="50"/>
        <v>45.170955588560084</v>
      </c>
      <c r="DT9" s="181">
        <v>982059.10000000009</v>
      </c>
      <c r="DU9" s="181">
        <v>736544.32500000007</v>
      </c>
      <c r="DV9" s="181">
        <v>496301.71520000004</v>
      </c>
      <c r="DW9" s="181">
        <f t="shared" si="21"/>
        <v>67.382464076415232</v>
      </c>
      <c r="DX9" s="181">
        <f t="shared" si="22"/>
        <v>50.53684805731141</v>
      </c>
      <c r="DY9" s="187">
        <v>452003.89999999997</v>
      </c>
      <c r="DZ9" s="187">
        <v>339002.92499999999</v>
      </c>
      <c r="EA9" s="187">
        <v>203035.62450000001</v>
      </c>
      <c r="EB9" s="181">
        <f t="shared" si="51"/>
        <v>59.891997834531963</v>
      </c>
      <c r="EC9" s="181">
        <f t="shared" si="52"/>
        <v>44.918998375898973</v>
      </c>
      <c r="ED9" s="181">
        <f t="shared" si="23"/>
        <v>11.64883882986598</v>
      </c>
      <c r="EE9" s="181">
        <f t="shared" si="24"/>
        <v>98979.643100000045</v>
      </c>
    </row>
    <row r="10" spans="1:135" s="188" customFormat="1" ht="28.5" customHeight="1" x14ac:dyDescent="0.25">
      <c r="A10" s="183">
        <v>4</v>
      </c>
      <c r="B10" s="184" t="s">
        <v>47</v>
      </c>
      <c r="C10" s="181">
        <v>11711228.199999999</v>
      </c>
      <c r="D10" s="181">
        <v>11441798.639999999</v>
      </c>
      <c r="E10" s="181">
        <v>7889896.0999999996</v>
      </c>
      <c r="F10" s="181">
        <f t="shared" si="25"/>
        <v>97.699391085215126</v>
      </c>
      <c r="G10" s="181">
        <v>5449819.7999999998</v>
      </c>
      <c r="H10" s="181">
        <f t="shared" ref="H10" si="74">G10/E10*100</f>
        <v>69.073403894380817</v>
      </c>
      <c r="I10" s="181">
        <f t="shared" si="27"/>
        <v>46.534997926178228</v>
      </c>
      <c r="J10" s="181">
        <v>12921411.499999998</v>
      </c>
      <c r="K10" s="181">
        <v>9520935.5590000004</v>
      </c>
      <c r="L10" s="181">
        <v>6836699.7860000003</v>
      </c>
      <c r="M10" s="181">
        <f t="shared" si="54"/>
        <v>71.807016691099946</v>
      </c>
      <c r="N10" s="181">
        <f t="shared" si="55"/>
        <v>52.909852658124855</v>
      </c>
      <c r="O10" s="181">
        <f t="shared" si="56"/>
        <v>10.33353017576755</v>
      </c>
      <c r="P10" s="181">
        <f t="shared" ref="P10:P16" si="75">L10-G10</f>
        <v>1386879.9860000005</v>
      </c>
      <c r="Q10" s="182">
        <v>6849910.2505806675</v>
      </c>
      <c r="R10" s="181">
        <v>4266443.8</v>
      </c>
      <c r="S10" s="181">
        <v>4353525.9450000003</v>
      </c>
      <c r="T10" s="181">
        <v>3234685.4000000004</v>
      </c>
      <c r="U10" s="181">
        <f t="shared" si="57"/>
        <v>102.04109438872722</v>
      </c>
      <c r="V10" s="181">
        <v>1935018.2</v>
      </c>
      <c r="W10" s="181">
        <f t="shared" si="28"/>
        <v>59.820908704135491</v>
      </c>
      <c r="X10" s="181">
        <f t="shared" si="29"/>
        <v>45.354358119049877</v>
      </c>
      <c r="Y10" s="181">
        <v>4661361.4000000004</v>
      </c>
      <c r="Z10" s="181">
        <v>3224692.0999999996</v>
      </c>
      <c r="AA10" s="181">
        <v>2354218.5529999998</v>
      </c>
      <c r="AB10" s="181">
        <f t="shared" si="30"/>
        <v>73.005994990963643</v>
      </c>
      <c r="AC10" s="181">
        <f t="shared" si="31"/>
        <v>50.504956620613015</v>
      </c>
      <c r="AD10" s="181">
        <f t="shared" si="58"/>
        <v>9.2563647504275224</v>
      </c>
      <c r="AE10" s="181">
        <f t="shared" si="59"/>
        <v>419200.35299999989</v>
      </c>
      <c r="AF10" s="181">
        <v>3187626.5999999996</v>
      </c>
      <c r="AG10" s="181">
        <v>3269762.4869999997</v>
      </c>
      <c r="AH10" s="181">
        <v>2288740.5999999996</v>
      </c>
      <c r="AI10" s="181">
        <f t="shared" si="60"/>
        <v>102.57670980032604</v>
      </c>
      <c r="AJ10" s="181">
        <v>1387226</v>
      </c>
      <c r="AK10" s="181">
        <f t="shared" si="61"/>
        <v>60.610887926748887</v>
      </c>
      <c r="AL10" s="181">
        <f t="shared" si="62"/>
        <v>43.519087210528369</v>
      </c>
      <c r="AM10" s="181">
        <f t="shared" si="3"/>
        <v>3464057.5999999996</v>
      </c>
      <c r="AN10" s="181">
        <f t="shared" si="32"/>
        <v>2346104.8000000003</v>
      </c>
      <c r="AO10" s="181">
        <f t="shared" si="33"/>
        <v>1688875.034</v>
      </c>
      <c r="AP10" s="181">
        <f t="shared" si="63"/>
        <v>71.986342383341096</v>
      </c>
      <c r="AQ10" s="181">
        <f t="shared" si="64"/>
        <v>48.754242250475286</v>
      </c>
      <c r="AR10" s="181">
        <f t="shared" si="65"/>
        <v>8.6720006665774463</v>
      </c>
      <c r="AS10" s="181">
        <f>AO10-AJ10</f>
        <v>301649.03399999999</v>
      </c>
      <c r="AT10" s="181">
        <v>1061086.3999999999</v>
      </c>
      <c r="AU10" s="181">
        <v>1116477.9169999999</v>
      </c>
      <c r="AV10" s="181">
        <v>758388.5</v>
      </c>
      <c r="AW10" s="181">
        <f t="shared" ref="AW10:AW18" si="76">AU10/AT10*100</f>
        <v>105.22026453265256</v>
      </c>
      <c r="AX10" s="181">
        <v>342418.80000000005</v>
      </c>
      <c r="AY10" s="181">
        <f t="shared" ref="AY10" si="77">AX10/AV10*100</f>
        <v>45.150842872749266</v>
      </c>
      <c r="AZ10" s="181">
        <f t="shared" ref="AZ10" si="78">AX10/AT10*100</f>
        <v>32.270586071030607</v>
      </c>
      <c r="BA10" s="181">
        <v>1184343.7</v>
      </c>
      <c r="BB10" s="181">
        <v>726583.8</v>
      </c>
      <c r="BC10" s="181">
        <v>420853.11699999997</v>
      </c>
      <c r="BD10" s="181">
        <f t="shared" si="37"/>
        <v>57.922171812803967</v>
      </c>
      <c r="BE10" s="181">
        <f t="shared" si="38"/>
        <v>35.534711503088161</v>
      </c>
      <c r="BF10" s="181">
        <f t="shared" si="4"/>
        <v>11.616141720410326</v>
      </c>
      <c r="BG10" s="181">
        <f t="shared" si="39"/>
        <v>78434.316999999923</v>
      </c>
      <c r="BH10" s="181">
        <v>1697885.7</v>
      </c>
      <c r="BI10" s="181">
        <v>1640807.6170000001</v>
      </c>
      <c r="BJ10" s="181">
        <v>1184451.3999999999</v>
      </c>
      <c r="BK10" s="181">
        <f t="shared" si="40"/>
        <v>96.638284720814838</v>
      </c>
      <c r="BL10" s="181">
        <v>786210.10000000009</v>
      </c>
      <c r="BM10" s="181"/>
      <c r="BN10" s="181">
        <f t="shared" si="41"/>
        <v>66.377573617625856</v>
      </c>
      <c r="BO10" s="181">
        <f t="shared" si="42"/>
        <v>46.305243044334496</v>
      </c>
      <c r="BP10" s="181">
        <v>1799373.2</v>
      </c>
      <c r="BQ10" s="181">
        <v>1278619</v>
      </c>
      <c r="BR10" s="181">
        <v>949644.85699999996</v>
      </c>
      <c r="BS10" s="181">
        <f t="shared" si="6"/>
        <v>74.271136045999626</v>
      </c>
      <c r="BT10" s="181">
        <f t="shared" si="7"/>
        <v>52.776425535291963</v>
      </c>
      <c r="BU10" s="185">
        <f t="shared" si="8"/>
        <v>5.9772869280894554</v>
      </c>
      <c r="BV10" s="185">
        <f t="shared" si="9"/>
        <v>163434.75699999987</v>
      </c>
      <c r="BW10" s="185">
        <v>170869</v>
      </c>
      <c r="BX10" s="185">
        <v>209254.06</v>
      </c>
      <c r="BY10" s="181">
        <v>160665.29999999999</v>
      </c>
      <c r="BZ10" s="185">
        <f t="shared" si="10"/>
        <v>122.4646132417232</v>
      </c>
      <c r="CA10" s="181">
        <v>123465.7</v>
      </c>
      <c r="CB10" s="181">
        <f t="shared" si="67"/>
        <v>76.846525043055351</v>
      </c>
      <c r="CC10" s="181">
        <f t="shared" si="68"/>
        <v>72.257518918001509</v>
      </c>
      <c r="CD10" s="181">
        <v>198439.9</v>
      </c>
      <c r="CE10" s="181">
        <v>150711.40000000002</v>
      </c>
      <c r="CF10" s="181">
        <v>161435.92500000002</v>
      </c>
      <c r="CG10" s="181">
        <f t="shared" ref="CG10:CG15" si="79">CF10/CE10*100</f>
        <v>107.11593482642985</v>
      </c>
      <c r="CH10" s="181">
        <f t="shared" ref="CH10:CH15" si="80">CF10/CD10*100</f>
        <v>81.352553090381534</v>
      </c>
      <c r="CI10" s="181">
        <f t="shared" si="69"/>
        <v>16.135694596445219</v>
      </c>
      <c r="CJ10" s="181">
        <f t="shared" si="70"/>
        <v>37970.22500000002</v>
      </c>
      <c r="CK10" s="181">
        <v>71800</v>
      </c>
      <c r="CL10" s="181">
        <v>89553.794999999998</v>
      </c>
      <c r="CM10" s="181">
        <v>52675</v>
      </c>
      <c r="CN10" s="181">
        <f t="shared" si="71"/>
        <v>124.72673398328691</v>
      </c>
      <c r="CO10" s="181">
        <v>48067.700000000004</v>
      </c>
      <c r="CP10" s="181">
        <f t="shared" si="72"/>
        <v>91.253345989558625</v>
      </c>
      <c r="CQ10" s="181">
        <f t="shared" si="73"/>
        <v>66.946657381615609</v>
      </c>
      <c r="CR10" s="181">
        <v>80600</v>
      </c>
      <c r="CS10" s="181">
        <v>58120</v>
      </c>
      <c r="CT10" s="181">
        <v>53772.5</v>
      </c>
      <c r="CU10" s="181">
        <f t="shared" si="15"/>
        <v>92.519786648313826</v>
      </c>
      <c r="CV10" s="181">
        <f t="shared" si="16"/>
        <v>66.715260545905707</v>
      </c>
      <c r="CW10" s="181">
        <f t="shared" si="17"/>
        <v>12.256267409470752</v>
      </c>
      <c r="CX10" s="181">
        <f t="shared" si="18"/>
        <v>5704.7999999999956</v>
      </c>
      <c r="CY10" s="181">
        <v>185985.5</v>
      </c>
      <c r="CZ10" s="181">
        <v>213669.098</v>
      </c>
      <c r="DA10" s="181">
        <v>132560.4</v>
      </c>
      <c r="DB10" s="181">
        <f t="shared" si="19"/>
        <v>114.88481521408926</v>
      </c>
      <c r="DC10" s="186">
        <v>87063.7</v>
      </c>
      <c r="DD10" s="186">
        <f t="shared" si="43"/>
        <v>65.67851334184266</v>
      </c>
      <c r="DE10" s="181">
        <f t="shared" si="44"/>
        <v>46.812090189826627</v>
      </c>
      <c r="DF10" s="186">
        <v>201300.8</v>
      </c>
      <c r="DG10" s="186">
        <v>132070.6</v>
      </c>
      <c r="DH10" s="181">
        <v>103168.63499999999</v>
      </c>
      <c r="DI10" s="181">
        <f t="shared" si="45"/>
        <v>78.116276446082622</v>
      </c>
      <c r="DJ10" s="181">
        <f t="shared" si="46"/>
        <v>51.25098111880331</v>
      </c>
      <c r="DK10" s="181">
        <f t="shared" si="47"/>
        <v>8.2346742084732369</v>
      </c>
      <c r="DL10" s="181">
        <f t="shared" si="48"/>
        <v>16104.934999999998</v>
      </c>
      <c r="DM10" s="181">
        <v>824144.7</v>
      </c>
      <c r="DN10" s="181">
        <v>792215.74400000006</v>
      </c>
      <c r="DO10" s="181">
        <v>654887.80000000005</v>
      </c>
      <c r="DP10" s="181">
        <f t="shared" si="20"/>
        <v>96.125807033643497</v>
      </c>
      <c r="DQ10" s="181">
        <v>394557.8</v>
      </c>
      <c r="DR10" s="181">
        <f t="shared" si="49"/>
        <v>60.248152431607359</v>
      </c>
      <c r="DS10" s="181">
        <f t="shared" si="50"/>
        <v>47.874821011407342</v>
      </c>
      <c r="DT10" s="181">
        <v>984785.3</v>
      </c>
      <c r="DU10" s="181">
        <v>723371.9</v>
      </c>
      <c r="DV10" s="181">
        <v>511032.13599999994</v>
      </c>
      <c r="DW10" s="181">
        <f t="shared" si="21"/>
        <v>70.64583736249638</v>
      </c>
      <c r="DX10" s="181">
        <f t="shared" si="22"/>
        <v>51.892746165077796</v>
      </c>
      <c r="DY10" s="187">
        <v>412183.5</v>
      </c>
      <c r="DZ10" s="187">
        <v>291098.8</v>
      </c>
      <c r="EA10" s="187">
        <v>187910.557</v>
      </c>
      <c r="EB10" s="181">
        <f t="shared" si="51"/>
        <v>64.552157892784166</v>
      </c>
      <c r="EC10" s="181">
        <f t="shared" si="52"/>
        <v>45.589053661779282</v>
      </c>
      <c r="ED10" s="181">
        <f t="shared" si="23"/>
        <v>19.491795554833999</v>
      </c>
      <c r="EE10" s="181">
        <f t="shared" si="24"/>
        <v>116474.33599999995</v>
      </c>
    </row>
    <row r="11" spans="1:135" s="188" customFormat="1" ht="28.5" customHeight="1" x14ac:dyDescent="0.25">
      <c r="A11" s="183">
        <v>5</v>
      </c>
      <c r="B11" s="184" t="s">
        <v>48</v>
      </c>
      <c r="C11" s="181">
        <v>13462268.2334</v>
      </c>
      <c r="D11" s="181">
        <v>12110282.6204</v>
      </c>
      <c r="E11" s="181">
        <v>6530300.502716668</v>
      </c>
      <c r="F11" s="181">
        <f t="shared" si="25"/>
        <v>89.957222738693375</v>
      </c>
      <c r="G11" s="181">
        <v>5509273.6403000001</v>
      </c>
      <c r="H11" s="181">
        <f t="shared" ref="H11" si="81">G11/E11*100</f>
        <v>84.364779813855264</v>
      </c>
      <c r="I11" s="181">
        <f t="shared" si="27"/>
        <v>40.923814210085688</v>
      </c>
      <c r="J11" s="181">
        <v>14385171.737599999</v>
      </c>
      <c r="K11" s="181">
        <v>10788878.803200001</v>
      </c>
      <c r="L11" s="181">
        <v>7291286.5148</v>
      </c>
      <c r="M11" s="181">
        <f t="shared" si="54"/>
        <v>67.581503581608416</v>
      </c>
      <c r="N11" s="181">
        <f t="shared" si="55"/>
        <v>50.686127686206319</v>
      </c>
      <c r="O11" s="181">
        <f>J11/C11*100-100</f>
        <v>6.8554829557642165</v>
      </c>
      <c r="P11" s="181">
        <f t="shared" si="75"/>
        <v>1782012.8744999999</v>
      </c>
      <c r="Q11" s="182">
        <v>7050325.8071970893</v>
      </c>
      <c r="R11" s="181">
        <v>2504146.5109999999</v>
      </c>
      <c r="S11" s="181">
        <v>2585533.7410000023</v>
      </c>
      <c r="T11" s="181">
        <v>1532747.9480833337</v>
      </c>
      <c r="U11" s="181">
        <f t="shared" si="57"/>
        <v>103.25009857220779</v>
      </c>
      <c r="V11" s="181">
        <v>1087066.1913000008</v>
      </c>
      <c r="W11" s="181">
        <f t="shared" si="28"/>
        <v>70.922697541976959</v>
      </c>
      <c r="X11" s="181">
        <f t="shared" si="29"/>
        <v>43.410646562604448</v>
      </c>
      <c r="Y11" s="181">
        <v>3550858.5650000004</v>
      </c>
      <c r="Z11" s="181">
        <v>2663143.9237500001</v>
      </c>
      <c r="AA11" s="181">
        <v>2313506.6447999999</v>
      </c>
      <c r="AB11" s="181">
        <f t="shared" si="30"/>
        <v>86.871258596581129</v>
      </c>
      <c r="AC11" s="181">
        <f t="shared" si="31"/>
        <v>65.153443947435846</v>
      </c>
      <c r="AD11" s="181">
        <f>Y11/R11*100-100</f>
        <v>41.79915389942613</v>
      </c>
      <c r="AE11" s="181">
        <f>AA11-V11</f>
        <v>1226440.4534999991</v>
      </c>
      <c r="AF11" s="181">
        <v>2037646.1980000001</v>
      </c>
      <c r="AG11" s="181">
        <v>2126706.2093000016</v>
      </c>
      <c r="AH11" s="181">
        <v>1933352.4793333337</v>
      </c>
      <c r="AI11" s="181">
        <f t="shared" si="60"/>
        <v>104.370729883697</v>
      </c>
      <c r="AJ11" s="181">
        <v>1343365.2299000008</v>
      </c>
      <c r="AK11" s="181">
        <f t="shared" ref="AK11" si="82">AJ11/AH11*100</f>
        <v>69.483720338632992</v>
      </c>
      <c r="AL11" s="181">
        <f t="shared" ref="AL11" si="83">AJ11/AF11*100</f>
        <v>65.927305300525035</v>
      </c>
      <c r="AM11" s="181">
        <f t="shared" si="3"/>
        <v>2223469.0300000003</v>
      </c>
      <c r="AN11" s="181">
        <f t="shared" si="32"/>
        <v>1667601.7725000004</v>
      </c>
      <c r="AO11" s="181">
        <f t="shared" si="33"/>
        <v>1240989.2295000001</v>
      </c>
      <c r="AP11" s="181">
        <f t="shared" si="63"/>
        <v>74.417600770450122</v>
      </c>
      <c r="AQ11" s="181">
        <f t="shared" si="64"/>
        <v>55.813200577837598</v>
      </c>
      <c r="AR11" s="181">
        <f t="shared" si="65"/>
        <v>9.1194846378330965</v>
      </c>
      <c r="AS11" s="181">
        <f t="shared" ref="AS11:AS13" si="84">AO11-AJ11</f>
        <v>-102376.00040000072</v>
      </c>
      <c r="AT11" s="181">
        <v>509106.40000000014</v>
      </c>
      <c r="AU11" s="181">
        <v>447528.8677000014</v>
      </c>
      <c r="AV11" s="181">
        <v>961716.78050000011</v>
      </c>
      <c r="AW11" s="181">
        <f t="shared" si="76"/>
        <v>87.90478133843952</v>
      </c>
      <c r="AX11" s="181">
        <v>626045.39770000079</v>
      </c>
      <c r="AY11" s="181">
        <f t="shared" ref="AY11" si="85">AX11/AV11*100</f>
        <v>65.096649075262832</v>
      </c>
      <c r="AZ11" s="181">
        <f t="shared" ref="AZ11" si="86">AX11/AT11*100</f>
        <v>122.96946133460523</v>
      </c>
      <c r="BA11" s="181">
        <v>518510.03000000038</v>
      </c>
      <c r="BB11" s="181">
        <v>388882.52250000025</v>
      </c>
      <c r="BC11" s="181">
        <v>194252.45259999996</v>
      </c>
      <c r="BD11" s="181">
        <f t="shared" si="37"/>
        <v>49.951448409461456</v>
      </c>
      <c r="BE11" s="181">
        <f t="shared" si="38"/>
        <v>37.463586307096087</v>
      </c>
      <c r="BF11" s="181">
        <f t="shared" si="4"/>
        <v>1.8470854029727803</v>
      </c>
      <c r="BG11" s="181">
        <f t="shared" si="39"/>
        <v>-431792.94510000083</v>
      </c>
      <c r="BH11" s="181">
        <v>1101388.0379999999</v>
      </c>
      <c r="BI11" s="181">
        <v>1254529.3957</v>
      </c>
      <c r="BJ11" s="181">
        <v>714880.50550000009</v>
      </c>
      <c r="BK11" s="181">
        <f t="shared" si="40"/>
        <v>113.90439630868772</v>
      </c>
      <c r="BL11" s="181">
        <v>536033.73750000005</v>
      </c>
      <c r="BM11" s="181"/>
      <c r="BN11" s="181">
        <f t="shared" si="41"/>
        <v>74.982284923980203</v>
      </c>
      <c r="BO11" s="181">
        <f t="shared" si="42"/>
        <v>48.668926754768336</v>
      </c>
      <c r="BP11" s="181">
        <v>1268678.2000000002</v>
      </c>
      <c r="BQ11" s="181">
        <v>951508.65</v>
      </c>
      <c r="BR11" s="181">
        <v>831098.70200000005</v>
      </c>
      <c r="BS11" s="181">
        <f t="shared" si="6"/>
        <v>87.345364858217536</v>
      </c>
      <c r="BT11" s="181">
        <f t="shared" si="7"/>
        <v>65.509023643663141</v>
      </c>
      <c r="BU11" s="185">
        <f t="shared" si="8"/>
        <v>15.18903022623897</v>
      </c>
      <c r="BV11" s="185">
        <f t="shared" si="9"/>
        <v>295064.9645</v>
      </c>
      <c r="BW11" s="185">
        <v>48366.1</v>
      </c>
      <c r="BX11" s="185">
        <v>52033.499800000005</v>
      </c>
      <c r="BY11" s="181">
        <v>28213.558333333334</v>
      </c>
      <c r="BZ11" s="185">
        <f t="shared" si="10"/>
        <v>107.5825832556274</v>
      </c>
      <c r="CA11" s="181">
        <v>30804.447</v>
      </c>
      <c r="CB11" s="181">
        <f t="shared" si="67"/>
        <v>109.18313328668515</v>
      </c>
      <c r="CC11" s="181">
        <f t="shared" si="68"/>
        <v>63.690161083899675</v>
      </c>
      <c r="CD11" s="181">
        <v>45792.5</v>
      </c>
      <c r="CE11" s="181">
        <v>34344.375</v>
      </c>
      <c r="CF11" s="181">
        <v>31143.113600000001</v>
      </c>
      <c r="CG11" s="181">
        <f t="shared" si="79"/>
        <v>90.678935342395945</v>
      </c>
      <c r="CH11" s="181">
        <f t="shared" si="80"/>
        <v>68.00920150679697</v>
      </c>
      <c r="CI11" s="181">
        <f t="shared" si="69"/>
        <v>-5.3210823283250051</v>
      </c>
      <c r="CJ11" s="181">
        <f t="shared" si="70"/>
        <v>338.66660000000047</v>
      </c>
      <c r="CK11" s="181">
        <v>40650</v>
      </c>
      <c r="CL11" s="181">
        <v>52427.45</v>
      </c>
      <c r="CM11" s="181">
        <v>23712.5</v>
      </c>
      <c r="CN11" s="181">
        <f t="shared" si="71"/>
        <v>128.97281672816726</v>
      </c>
      <c r="CO11" s="181">
        <v>29759.55</v>
      </c>
      <c r="CP11" s="181">
        <f t="shared" si="72"/>
        <v>125.50152872957301</v>
      </c>
      <c r="CQ11" s="181">
        <f t="shared" si="73"/>
        <v>73.209225092250918</v>
      </c>
      <c r="CR11" s="181">
        <v>45600</v>
      </c>
      <c r="CS11" s="181">
        <v>34200</v>
      </c>
      <c r="CT11" s="181">
        <v>32925.5</v>
      </c>
      <c r="CU11" s="181">
        <f t="shared" si="15"/>
        <v>96.273391812865498</v>
      </c>
      <c r="CV11" s="181">
        <f t="shared" si="16"/>
        <v>72.205043859649123</v>
      </c>
      <c r="CW11" s="181">
        <f t="shared" si="17"/>
        <v>12.177121771217699</v>
      </c>
      <c r="CX11" s="181">
        <f t="shared" si="18"/>
        <v>3165.9500000000007</v>
      </c>
      <c r="CY11" s="181">
        <v>338135.66</v>
      </c>
      <c r="CZ11" s="181">
        <v>320186.99609999999</v>
      </c>
      <c r="DA11" s="181">
        <v>204829.13500000001</v>
      </c>
      <c r="DB11" s="181">
        <f t="shared" si="19"/>
        <v>94.691874882406665</v>
      </c>
      <c r="DC11" s="186">
        <v>120722.0977</v>
      </c>
      <c r="DD11" s="186">
        <f t="shared" si="43"/>
        <v>58.937952210753608</v>
      </c>
      <c r="DE11" s="181">
        <f t="shared" si="44"/>
        <v>35.702267456795298</v>
      </c>
      <c r="DF11" s="186">
        <v>344888.30000000005</v>
      </c>
      <c r="DG11" s="186">
        <v>258666.22499999998</v>
      </c>
      <c r="DH11" s="181">
        <v>151569.4613</v>
      </c>
      <c r="DI11" s="181">
        <f t="shared" si="45"/>
        <v>58.596541276310823</v>
      </c>
      <c r="DJ11" s="181">
        <f t="shared" si="46"/>
        <v>43.947405957233102</v>
      </c>
      <c r="DK11" s="181">
        <f t="shared" si="47"/>
        <v>1.9970209589843506</v>
      </c>
      <c r="DL11" s="181">
        <f t="shared" si="48"/>
        <v>30847.363599999997</v>
      </c>
      <c r="DM11" s="181">
        <v>416479.2</v>
      </c>
      <c r="DN11" s="181">
        <v>342700.93579999998</v>
      </c>
      <c r="DO11" s="181">
        <v>242946.2</v>
      </c>
      <c r="DP11" s="181">
        <f t="shared" si="20"/>
        <v>82.285246370046806</v>
      </c>
      <c r="DQ11" s="181">
        <v>170036.4902</v>
      </c>
      <c r="DR11" s="181">
        <f t="shared" si="49"/>
        <v>69.989359866505424</v>
      </c>
      <c r="DS11" s="181">
        <f t="shared" si="50"/>
        <v>40.827126588794833</v>
      </c>
      <c r="DT11" s="181">
        <v>479319.47</v>
      </c>
      <c r="DU11" s="181">
        <v>359489.60249999998</v>
      </c>
      <c r="DV11" s="181">
        <v>218723.93370000002</v>
      </c>
      <c r="DW11" s="181">
        <f t="shared" si="21"/>
        <v>60.842909552578796</v>
      </c>
      <c r="DX11" s="181">
        <f t="shared" si="22"/>
        <v>45.632182164434091</v>
      </c>
      <c r="DY11" s="187">
        <v>232420.17</v>
      </c>
      <c r="DZ11" s="187">
        <v>174315.1275</v>
      </c>
      <c r="EA11" s="187">
        <v>91550.852700000003</v>
      </c>
      <c r="EB11" s="181">
        <f t="shared" si="51"/>
        <v>52.520314222298346</v>
      </c>
      <c r="EC11" s="181">
        <f t="shared" si="52"/>
        <v>39.390235666723761</v>
      </c>
      <c r="ED11" s="181">
        <f t="shared" si="23"/>
        <v>15.088453396952346</v>
      </c>
      <c r="EE11" s="181">
        <f>DV11-DQ11</f>
        <v>48687.443500000023</v>
      </c>
    </row>
    <row r="12" spans="1:135" s="188" customFormat="1" ht="28.5" customHeight="1" x14ac:dyDescent="0.25">
      <c r="A12" s="183">
        <v>6</v>
      </c>
      <c r="B12" s="184" t="s">
        <v>49</v>
      </c>
      <c r="C12" s="181">
        <v>10494030.616400002</v>
      </c>
      <c r="D12" s="181">
        <v>12435577.086999999</v>
      </c>
      <c r="E12" s="181">
        <v>6599161.0060500009</v>
      </c>
      <c r="F12" s="181">
        <f t="shared" si="25"/>
        <v>118.5014370700021</v>
      </c>
      <c r="G12" s="181">
        <v>5946535.6237000013</v>
      </c>
      <c r="H12" s="181">
        <f t="shared" ref="H12" si="87">G12/E12*100</f>
        <v>90.110479472289228</v>
      </c>
      <c r="I12" s="181">
        <f t="shared" si="27"/>
        <v>56.665887884935216</v>
      </c>
      <c r="J12" s="181">
        <v>17867944.2163</v>
      </c>
      <c r="K12" s="181">
        <v>13215268.48985</v>
      </c>
      <c r="L12" s="181">
        <v>7326836.875</v>
      </c>
      <c r="M12" s="181">
        <f t="shared" si="54"/>
        <v>55.442209748726512</v>
      </c>
      <c r="N12" s="181">
        <f t="shared" si="55"/>
        <v>41.005483262680585</v>
      </c>
      <c r="O12" s="181">
        <f t="shared" ref="O12:O18" si="88">J12/C12*100-100</f>
        <v>70.267696650094535</v>
      </c>
      <c r="P12" s="181">
        <f t="shared" si="75"/>
        <v>1380301.2512999987</v>
      </c>
      <c r="Q12" s="182">
        <v>6843657.0760605624</v>
      </c>
      <c r="R12" s="181">
        <v>1985742.617000001</v>
      </c>
      <c r="S12" s="181">
        <v>3135323.4512999994</v>
      </c>
      <c r="T12" s="181">
        <v>1453612.3402499999</v>
      </c>
      <c r="U12" s="181">
        <f t="shared" si="57"/>
        <v>157.89173402728042</v>
      </c>
      <c r="V12" s="181">
        <v>1605963.3911999997</v>
      </c>
      <c r="W12" s="181">
        <f t="shared" si="28"/>
        <v>110.48085839198349</v>
      </c>
      <c r="X12" s="181">
        <f t="shared" si="29"/>
        <v>80.874700348942497</v>
      </c>
      <c r="Y12" s="181">
        <v>4054045.7798000001</v>
      </c>
      <c r="Z12" s="181">
        <v>2860035.3446500003</v>
      </c>
      <c r="AA12" s="181">
        <v>2330660.1830000002</v>
      </c>
      <c r="AB12" s="181">
        <f t="shared" si="30"/>
        <v>81.490607707339962</v>
      </c>
      <c r="AC12" s="181">
        <f t="shared" si="31"/>
        <v>57.489735182886356</v>
      </c>
      <c r="AD12" s="181">
        <f>Y12/R12*100-100</f>
        <v>104.15766600833334</v>
      </c>
      <c r="AE12" s="181">
        <f>AA12-V12</f>
        <v>724696.79180000047</v>
      </c>
      <c r="AF12" s="181">
        <v>1536087.9870000009</v>
      </c>
      <c r="AG12" s="181">
        <v>2388213.3966999985</v>
      </c>
      <c r="AH12" s="181">
        <v>814703.8297499998</v>
      </c>
      <c r="AI12" s="181">
        <f t="shared" si="60"/>
        <v>155.47373698066667</v>
      </c>
      <c r="AJ12" s="181">
        <v>535592.21499999985</v>
      </c>
      <c r="AK12" s="181">
        <f t="shared" si="61"/>
        <v>65.740726315764562</v>
      </c>
      <c r="AL12" s="181">
        <f t="shared" si="62"/>
        <v>34.867287520815665</v>
      </c>
      <c r="AM12" s="181">
        <f t="shared" si="3"/>
        <v>2785567.7541</v>
      </c>
      <c r="AN12" s="181">
        <f t="shared" si="32"/>
        <v>2021990.6402</v>
      </c>
      <c r="AO12" s="181">
        <f t="shared" si="33"/>
        <v>1472993.5662000005</v>
      </c>
      <c r="AP12" s="181">
        <f t="shared" si="63"/>
        <v>72.84868371370419</v>
      </c>
      <c r="AQ12" s="181">
        <f t="shared" si="64"/>
        <v>52.879473638074039</v>
      </c>
      <c r="AR12" s="181">
        <f t="shared" si="65"/>
        <v>81.341679491957279</v>
      </c>
      <c r="AS12" s="181">
        <f>AO12-AJ12</f>
        <v>937401.35120000062</v>
      </c>
      <c r="AT12" s="181">
        <v>484029.20200000098</v>
      </c>
      <c r="AU12" s="181">
        <v>489487.97269999923</v>
      </c>
      <c r="AV12" s="181">
        <v>334896.90149999992</v>
      </c>
      <c r="AW12" s="181">
        <f t="shared" si="76"/>
        <v>101.12777714184243</v>
      </c>
      <c r="AX12" s="181">
        <v>180020.51689999993</v>
      </c>
      <c r="AY12" s="181">
        <f t="shared" si="35"/>
        <v>53.754010889228844</v>
      </c>
      <c r="AZ12" s="181">
        <f t="shared" si="36"/>
        <v>37.192077700303621</v>
      </c>
      <c r="BA12" s="181">
        <v>552026.11580000026</v>
      </c>
      <c r="BB12" s="181">
        <v>406515.22200000001</v>
      </c>
      <c r="BC12" s="181">
        <v>209663.66750000039</v>
      </c>
      <c r="BD12" s="181">
        <f t="shared" si="37"/>
        <v>51.575846648123893</v>
      </c>
      <c r="BE12" s="181">
        <f t="shared" si="38"/>
        <v>37.980751544001549</v>
      </c>
      <c r="BF12" s="181">
        <f t="shared" si="4"/>
        <v>14.04810154408807</v>
      </c>
      <c r="BG12" s="181">
        <f t="shared" si="39"/>
        <v>29643.150600000459</v>
      </c>
      <c r="BH12" s="181">
        <v>733177.58500000008</v>
      </c>
      <c r="BI12" s="181">
        <v>1386332.8509999996</v>
      </c>
      <c r="BJ12" s="181">
        <v>243063.72824999996</v>
      </c>
      <c r="BK12" s="181">
        <f t="shared" si="40"/>
        <v>189.08554753484444</v>
      </c>
      <c r="BL12" s="181">
        <v>101814.47089999993</v>
      </c>
      <c r="BM12" s="181"/>
      <c r="BN12" s="181">
        <f t="shared" si="41"/>
        <v>41.887973838400114</v>
      </c>
      <c r="BO12" s="181">
        <f t="shared" si="42"/>
        <v>13.886740809186074</v>
      </c>
      <c r="BP12" s="181">
        <v>1624757.7493</v>
      </c>
      <c r="BQ12" s="181">
        <v>1177769.9282</v>
      </c>
      <c r="BR12" s="181">
        <v>945393.7570000001</v>
      </c>
      <c r="BS12" s="181">
        <f t="shared" si="6"/>
        <v>80.269816231838831</v>
      </c>
      <c r="BT12" s="181">
        <f t="shared" si="7"/>
        <v>58.18675168081564</v>
      </c>
      <c r="BU12" s="185">
        <f>BP12/BH12*100-100</f>
        <v>121.60494026832529</v>
      </c>
      <c r="BV12" s="185">
        <f t="shared" si="9"/>
        <v>843579.28610000014</v>
      </c>
      <c r="BW12" s="185">
        <v>51413.5</v>
      </c>
      <c r="BX12" s="185">
        <v>107293.09750000002</v>
      </c>
      <c r="BY12" s="181">
        <v>38392.424999999996</v>
      </c>
      <c r="BZ12" s="185">
        <f t="shared" si="10"/>
        <v>208.68662413568427</v>
      </c>
      <c r="CA12" s="181">
        <v>59046.213000000003</v>
      </c>
      <c r="CB12" s="181">
        <f t="shared" si="67"/>
        <v>153.79651845383563</v>
      </c>
      <c r="CC12" s="181">
        <f t="shared" si="68"/>
        <v>114.84573701459735</v>
      </c>
      <c r="CD12" s="181">
        <v>150672.9</v>
      </c>
      <c r="CE12" s="181">
        <v>111392.49999999999</v>
      </c>
      <c r="CF12" s="181">
        <v>90457.497000000003</v>
      </c>
      <c r="CG12" s="181">
        <f t="shared" si="79"/>
        <v>81.206092869807222</v>
      </c>
      <c r="CH12" s="181">
        <f t="shared" si="80"/>
        <v>60.035677948722032</v>
      </c>
      <c r="CI12" s="181">
        <f t="shared" si="69"/>
        <v>193.06096647767606</v>
      </c>
      <c r="CJ12" s="181">
        <f t="shared" si="70"/>
        <v>31411.284</v>
      </c>
      <c r="CK12" s="181">
        <v>23800</v>
      </c>
      <c r="CL12" s="181">
        <v>81860.599999999991</v>
      </c>
      <c r="CM12" s="181">
        <v>17850</v>
      </c>
      <c r="CN12" s="181">
        <f t="shared" si="71"/>
        <v>343.95210084033613</v>
      </c>
      <c r="CO12" s="181">
        <v>44222.5</v>
      </c>
      <c r="CP12" s="181">
        <f t="shared" si="72"/>
        <v>247.74509803921569</v>
      </c>
      <c r="CQ12" s="181">
        <f t="shared" si="73"/>
        <v>185.80882352941177</v>
      </c>
      <c r="CR12" s="181">
        <v>67800</v>
      </c>
      <c r="CS12" s="181">
        <v>49725</v>
      </c>
      <c r="CT12" s="181">
        <v>49967.3</v>
      </c>
      <c r="CU12" s="181">
        <f t="shared" si="15"/>
        <v>100.48728004022122</v>
      </c>
      <c r="CV12" s="181">
        <f t="shared" si="16"/>
        <v>73.698082595870204</v>
      </c>
      <c r="CW12" s="181">
        <f t="shared" si="17"/>
        <v>184.87394957983196</v>
      </c>
      <c r="CX12" s="181">
        <f t="shared" si="18"/>
        <v>5744.8000000000029</v>
      </c>
      <c r="CY12" s="181">
        <v>243667.69999999998</v>
      </c>
      <c r="CZ12" s="181">
        <v>323238.87549999997</v>
      </c>
      <c r="DA12" s="181">
        <v>180500.77499999997</v>
      </c>
      <c r="DB12" s="181">
        <f t="shared" si="19"/>
        <v>132.65561069440062</v>
      </c>
      <c r="DC12" s="186">
        <v>150488.51419999998</v>
      </c>
      <c r="DD12" s="186">
        <f t="shared" si="43"/>
        <v>83.372780089171357</v>
      </c>
      <c r="DE12" s="181">
        <f t="shared" si="44"/>
        <v>61.759730239174083</v>
      </c>
      <c r="DF12" s="186">
        <v>390310.98900000006</v>
      </c>
      <c r="DG12" s="186">
        <v>276587.99</v>
      </c>
      <c r="DH12" s="181">
        <v>177511.34469999996</v>
      </c>
      <c r="DI12" s="181">
        <f t="shared" si="45"/>
        <v>64.178977800156815</v>
      </c>
      <c r="DJ12" s="181">
        <f t="shared" si="46"/>
        <v>45.479463736031249</v>
      </c>
      <c r="DK12" s="181">
        <f t="shared" si="47"/>
        <v>60.181669133824499</v>
      </c>
      <c r="DL12" s="181">
        <f t="shared" si="48"/>
        <v>27022.830499999982</v>
      </c>
      <c r="DM12" s="181">
        <v>307414.2</v>
      </c>
      <c r="DN12" s="181">
        <v>578848.82550000015</v>
      </c>
      <c r="DO12" s="181">
        <v>230327.02499999999</v>
      </c>
      <c r="DP12" s="181">
        <f t="shared" si="20"/>
        <v>188.29605968104275</v>
      </c>
      <c r="DQ12" s="181">
        <v>312651.06789999997</v>
      </c>
      <c r="DR12" s="181">
        <f t="shared" si="49"/>
        <v>135.74224210120369</v>
      </c>
      <c r="DS12" s="181">
        <f t="shared" si="50"/>
        <v>101.70352179567502</v>
      </c>
      <c r="DT12" s="181">
        <v>732685.1</v>
      </c>
      <c r="DU12" s="181">
        <v>544480.41775000014</v>
      </c>
      <c r="DV12" s="181">
        <v>346274.56249999994</v>
      </c>
      <c r="DW12" s="181">
        <f t="shared" si="21"/>
        <v>63.597248167516831</v>
      </c>
      <c r="DX12" s="181">
        <f t="shared" si="22"/>
        <v>47.261035129552923</v>
      </c>
      <c r="DY12" s="187">
        <v>361234.5</v>
      </c>
      <c r="DZ12" s="187">
        <v>270900.875</v>
      </c>
      <c r="EA12" s="187">
        <v>158363.8475</v>
      </c>
      <c r="EB12" s="181">
        <f t="shared" si="51"/>
        <v>58.458226648400455</v>
      </c>
      <c r="EC12" s="181">
        <f t="shared" si="52"/>
        <v>43.839624260694926</v>
      </c>
      <c r="ED12" s="181">
        <f t="shared" si="23"/>
        <v>138.33807937304132</v>
      </c>
      <c r="EE12" s="181">
        <f t="shared" si="24"/>
        <v>33623.494599999976</v>
      </c>
    </row>
    <row r="13" spans="1:135" s="188" customFormat="1" ht="28.5" customHeight="1" x14ac:dyDescent="0.25">
      <c r="A13" s="183">
        <v>7</v>
      </c>
      <c r="B13" s="184" t="s">
        <v>50</v>
      </c>
      <c r="C13" s="181">
        <v>15867877.8551</v>
      </c>
      <c r="D13" s="181">
        <v>14617709.2882</v>
      </c>
      <c r="E13" s="181">
        <v>7461915.705649999</v>
      </c>
      <c r="F13" s="181">
        <f t="shared" si="25"/>
        <v>92.121387760127035</v>
      </c>
      <c r="G13" s="181">
        <v>7225990.8624000009</v>
      </c>
      <c r="H13" s="181">
        <f t="shared" ref="H13" si="89">G13/E13*100</f>
        <v>96.838280509234892</v>
      </c>
      <c r="I13" s="181">
        <f t="shared" si="27"/>
        <v>45.538483018241401</v>
      </c>
      <c r="J13" s="181">
        <v>17379856.3631</v>
      </c>
      <c r="K13" s="181">
        <v>8689928.1815499999</v>
      </c>
      <c r="L13" s="181">
        <v>8771903.0967999995</v>
      </c>
      <c r="M13" s="181">
        <f t="shared" si="54"/>
        <v>100.94333248258651</v>
      </c>
      <c r="N13" s="181">
        <f t="shared" si="55"/>
        <v>50.471666241293256</v>
      </c>
      <c r="O13" s="181">
        <f t="shared" si="88"/>
        <v>9.5285489452771657</v>
      </c>
      <c r="P13" s="181">
        <f>L13-G13</f>
        <v>1545912.2343999986</v>
      </c>
      <c r="Q13" s="182">
        <v>5927280.2941783955</v>
      </c>
      <c r="R13" s="181">
        <v>5675227.7590000005</v>
      </c>
      <c r="S13" s="181">
        <v>5763743.7989000008</v>
      </c>
      <c r="T13" s="181">
        <v>4103710.3192499997</v>
      </c>
      <c r="U13" s="181">
        <f t="shared" si="57"/>
        <v>101.55969141079188</v>
      </c>
      <c r="V13" s="181">
        <v>2809523.1353999996</v>
      </c>
      <c r="W13" s="181">
        <f>V13/T13*100</f>
        <v>68.462998526501067</v>
      </c>
      <c r="X13" s="181">
        <f>V13/R13*100</f>
        <v>49.505028779585928</v>
      </c>
      <c r="Y13" s="181">
        <v>6633135.4000000004</v>
      </c>
      <c r="Z13" s="181">
        <v>4555638.799333333</v>
      </c>
      <c r="AA13" s="181">
        <v>3874023.2678000005</v>
      </c>
      <c r="AB13" s="181">
        <f t="shared" si="30"/>
        <v>85.037981245723884</v>
      </c>
      <c r="AC13" s="181">
        <f t="shared" si="31"/>
        <v>58.404103552597462</v>
      </c>
      <c r="AD13" s="181">
        <f>Y13/R13*100-100</f>
        <v>16.878752389821045</v>
      </c>
      <c r="AE13" s="181">
        <f>AA13-V13</f>
        <v>1064500.1324000009</v>
      </c>
      <c r="AF13" s="181">
        <v>3585599.5590000004</v>
      </c>
      <c r="AG13" s="181">
        <v>3896036.5477999994</v>
      </c>
      <c r="AH13" s="181">
        <v>2579380.0942500001</v>
      </c>
      <c r="AI13" s="181">
        <f t="shared" si="60"/>
        <v>108.6578822785938</v>
      </c>
      <c r="AJ13" s="181">
        <v>1817503.2311999998</v>
      </c>
      <c r="AK13" s="181">
        <f t="shared" si="61"/>
        <v>70.462792019354197</v>
      </c>
      <c r="AL13" s="181">
        <f t="shared" si="62"/>
        <v>50.688962927775719</v>
      </c>
      <c r="AM13" s="181">
        <f t="shared" si="3"/>
        <v>4123910.3000000003</v>
      </c>
      <c r="AN13" s="181">
        <f t="shared" si="32"/>
        <v>2735957.5643333332</v>
      </c>
      <c r="AO13" s="181">
        <f t="shared" si="33"/>
        <v>2457165.4784999997</v>
      </c>
      <c r="AP13" s="181">
        <f t="shared" si="63"/>
        <v>89.81007273403138</v>
      </c>
      <c r="AQ13" s="181">
        <f t="shared" si="64"/>
        <v>59.583388089212306</v>
      </c>
      <c r="AR13" s="181">
        <f t="shared" si="65"/>
        <v>15.013130499997345</v>
      </c>
      <c r="AS13" s="181">
        <f t="shared" si="84"/>
        <v>639662.24729999993</v>
      </c>
      <c r="AT13" s="181">
        <v>1308228.1000000001</v>
      </c>
      <c r="AU13" s="181">
        <v>1377938.2750999997</v>
      </c>
      <c r="AV13" s="181">
        <v>933196.75</v>
      </c>
      <c r="AW13" s="181">
        <f t="shared" si="76"/>
        <v>105.32859484519554</v>
      </c>
      <c r="AX13" s="181">
        <v>558071.19889999996</v>
      </c>
      <c r="AY13" s="181">
        <f t="shared" si="35"/>
        <v>59.802094135025655</v>
      </c>
      <c r="AZ13" s="181">
        <f t="shared" si="36"/>
        <v>42.658554643490682</v>
      </c>
      <c r="BA13" s="181">
        <v>1649067.5</v>
      </c>
      <c r="BB13" s="181">
        <v>998440.75</v>
      </c>
      <c r="BC13" s="181">
        <v>769122.21820000012</v>
      </c>
      <c r="BD13" s="181">
        <f t="shared" si="37"/>
        <v>77.032334487549718</v>
      </c>
      <c r="BE13" s="181">
        <f t="shared" si="38"/>
        <v>46.639826338218427</v>
      </c>
      <c r="BF13" s="181">
        <f t="shared" si="4"/>
        <v>26.053514673778963</v>
      </c>
      <c r="BG13" s="181">
        <f t="shared" si="39"/>
        <v>211051.01930000016</v>
      </c>
      <c r="BH13" s="181">
        <v>1666199.5000000002</v>
      </c>
      <c r="BI13" s="181">
        <v>1829366.3023999997</v>
      </c>
      <c r="BJ13" s="181">
        <v>1219791.375</v>
      </c>
      <c r="BK13" s="181">
        <f t="shared" si="40"/>
        <v>109.79275305268064</v>
      </c>
      <c r="BL13" s="181">
        <v>877476.76630000002</v>
      </c>
      <c r="BM13" s="181"/>
      <c r="BN13" s="181">
        <f t="shared" si="41"/>
        <v>71.936626564522157</v>
      </c>
      <c r="BO13" s="181">
        <f t="shared" si="42"/>
        <v>52.663367519915823</v>
      </c>
      <c r="BP13" s="181">
        <v>1783101.7</v>
      </c>
      <c r="BQ13" s="181">
        <v>1231295.7286666667</v>
      </c>
      <c r="BR13" s="181">
        <v>1224726.531</v>
      </c>
      <c r="BS13" s="181">
        <f t="shared" si="6"/>
        <v>99.466480918131637</v>
      </c>
      <c r="BT13" s="181">
        <f t="shared" si="7"/>
        <v>68.685175444563811</v>
      </c>
      <c r="BU13" s="185">
        <f t="shared" si="8"/>
        <v>7.0160986124410556</v>
      </c>
      <c r="BV13" s="185">
        <f t="shared" si="9"/>
        <v>347249.76469999994</v>
      </c>
      <c r="BW13" s="185">
        <v>258318.4</v>
      </c>
      <c r="BX13" s="185">
        <v>313712.55499999993</v>
      </c>
      <c r="BY13" s="181">
        <v>186023.07500000001</v>
      </c>
      <c r="BZ13" s="185">
        <f t="shared" si="10"/>
        <v>121.44413831922152</v>
      </c>
      <c r="CA13" s="181">
        <v>210177.23499999993</v>
      </c>
      <c r="CB13" s="181">
        <f t="shared" si="67"/>
        <v>112.98449668139283</v>
      </c>
      <c r="CC13" s="181">
        <f t="shared" si="68"/>
        <v>81.363633020334575</v>
      </c>
      <c r="CD13" s="181">
        <v>324131.09999999998</v>
      </c>
      <c r="CE13" s="181">
        <v>239972.8</v>
      </c>
      <c r="CF13" s="181">
        <v>250526.92800000004</v>
      </c>
      <c r="CG13" s="181">
        <f t="shared" si="79"/>
        <v>104.39805177920167</v>
      </c>
      <c r="CH13" s="181">
        <f t="shared" si="80"/>
        <v>77.291851352739698</v>
      </c>
      <c r="CI13" s="181">
        <f t="shared" si="69"/>
        <v>25.477356626550801</v>
      </c>
      <c r="CJ13" s="181">
        <f t="shared" si="70"/>
        <v>40349.693000000116</v>
      </c>
      <c r="CK13" s="181">
        <v>88400</v>
      </c>
      <c r="CL13" s="181">
        <v>99188.87</v>
      </c>
      <c r="CM13" s="181">
        <v>66300</v>
      </c>
      <c r="CN13" s="181">
        <f t="shared" si="71"/>
        <v>112.20460407239818</v>
      </c>
      <c r="CO13" s="181">
        <v>53041.77</v>
      </c>
      <c r="CP13" s="181">
        <f t="shared" si="72"/>
        <v>80.002669683257906</v>
      </c>
      <c r="CQ13" s="181">
        <f t="shared" si="73"/>
        <v>60.002002262443433</v>
      </c>
      <c r="CR13" s="181">
        <v>96500</v>
      </c>
      <c r="CS13" s="181">
        <v>72360.660666666678</v>
      </c>
      <c r="CT13" s="181">
        <v>63369.404999999999</v>
      </c>
      <c r="CU13" s="181">
        <f t="shared" si="15"/>
        <v>87.574386988967134</v>
      </c>
      <c r="CV13" s="181">
        <f t="shared" si="16"/>
        <v>65.667777202072543</v>
      </c>
      <c r="CW13" s="181">
        <f t="shared" si="17"/>
        <v>9.1628959276017952</v>
      </c>
      <c r="CX13" s="181">
        <f t="shared" si="18"/>
        <v>10327.635000000002</v>
      </c>
      <c r="CY13" s="181">
        <v>264453.55900000001</v>
      </c>
      <c r="CZ13" s="181">
        <v>275830.54529999994</v>
      </c>
      <c r="DA13" s="181">
        <v>174068.89424999998</v>
      </c>
      <c r="DB13" s="181">
        <f t="shared" si="19"/>
        <v>104.30207343135054</v>
      </c>
      <c r="DC13" s="186">
        <v>118736.26100000001</v>
      </c>
      <c r="DD13" s="186">
        <f t="shared" si="43"/>
        <v>68.212222241998887</v>
      </c>
      <c r="DE13" s="181">
        <f t="shared" si="44"/>
        <v>44.898719249227426</v>
      </c>
      <c r="DF13" s="186">
        <v>271110</v>
      </c>
      <c r="DG13" s="186">
        <v>193887.625</v>
      </c>
      <c r="DH13" s="181">
        <v>149420.39629999999</v>
      </c>
      <c r="DI13" s="181">
        <f t="shared" si="45"/>
        <v>77.065463203234344</v>
      </c>
      <c r="DJ13" s="181">
        <f t="shared" si="46"/>
        <v>55.114306480764263</v>
      </c>
      <c r="DK13" s="181">
        <f t="shared" si="47"/>
        <v>2.5170547997805528</v>
      </c>
      <c r="DL13" s="181">
        <f t="shared" si="48"/>
        <v>30684.13529999998</v>
      </c>
      <c r="DM13" s="181">
        <v>1347992.4</v>
      </c>
      <c r="DN13" s="181">
        <v>1249792.6868000003</v>
      </c>
      <c r="DO13" s="181">
        <v>1012689.6</v>
      </c>
      <c r="DP13" s="181">
        <f t="shared" si="20"/>
        <v>92.71511373506263</v>
      </c>
      <c r="DQ13" s="181">
        <v>670116.27359999996</v>
      </c>
      <c r="DR13" s="181">
        <f t="shared" si="49"/>
        <v>66.171932011546275</v>
      </c>
      <c r="DS13" s="181">
        <f t="shared" si="50"/>
        <v>49.712170009267112</v>
      </c>
      <c r="DT13" s="181">
        <v>1539505.0999999999</v>
      </c>
      <c r="DU13" s="181">
        <v>1131831.6516666666</v>
      </c>
      <c r="DV13" s="181">
        <v>782082.02500000014</v>
      </c>
      <c r="DW13" s="181">
        <f t="shared" si="21"/>
        <v>69.098794317012917</v>
      </c>
      <c r="DX13" s="181">
        <f t="shared" si="22"/>
        <v>50.800872631081262</v>
      </c>
      <c r="DY13" s="187">
        <v>610328.9</v>
      </c>
      <c r="DZ13" s="187">
        <v>422298.71666666667</v>
      </c>
      <c r="EA13" s="187">
        <v>299103.46829999995</v>
      </c>
      <c r="EB13" s="181">
        <f t="shared" si="51"/>
        <v>70.827463237614225</v>
      </c>
      <c r="EC13" s="181">
        <f t="shared" si="52"/>
        <v>49.006931885414559</v>
      </c>
      <c r="ED13" s="181">
        <f t="shared" si="23"/>
        <v>14.207253690747805</v>
      </c>
      <c r="EE13" s="181">
        <f>DV13-DQ13</f>
        <v>111965.75140000018</v>
      </c>
    </row>
    <row r="14" spans="1:135" s="188" customFormat="1" ht="28.5" customHeight="1" x14ac:dyDescent="0.25">
      <c r="A14" s="183">
        <v>8</v>
      </c>
      <c r="B14" s="184" t="s">
        <v>51</v>
      </c>
      <c r="C14" s="181">
        <v>11614972.049000001</v>
      </c>
      <c r="D14" s="181">
        <v>10779395.183099998</v>
      </c>
      <c r="E14" s="189">
        <v>8335375.8781496054</v>
      </c>
      <c r="F14" s="181">
        <f t="shared" si="25"/>
        <v>92.806036360871474</v>
      </c>
      <c r="G14" s="190">
        <v>5834854.4042999996</v>
      </c>
      <c r="H14" s="181">
        <f t="shared" ref="H14" si="90">G14/E14*100</f>
        <v>70.00109520670226</v>
      </c>
      <c r="I14" s="181">
        <f t="shared" si="27"/>
        <v>50.235630182186753</v>
      </c>
      <c r="J14" s="181">
        <v>15288759.300000001</v>
      </c>
      <c r="K14" s="191">
        <v>11836849.825587302</v>
      </c>
      <c r="L14" s="191">
        <v>8558384.0669999998</v>
      </c>
      <c r="M14" s="181">
        <f t="shared" si="54"/>
        <v>72.302886267084688</v>
      </c>
      <c r="N14" s="181">
        <f t="shared" si="55"/>
        <v>55.978277236662358</v>
      </c>
      <c r="O14" s="181">
        <f t="shared" si="88"/>
        <v>31.62975541827754</v>
      </c>
      <c r="P14" s="181">
        <f t="shared" si="75"/>
        <v>2723529.6627000002</v>
      </c>
      <c r="Q14" s="182">
        <v>6995031.0515063433</v>
      </c>
      <c r="R14" s="181">
        <v>3538203.1589999995</v>
      </c>
      <c r="S14" s="181">
        <v>3346349.8281999999</v>
      </c>
      <c r="T14" s="189">
        <v>2538811.9241496064</v>
      </c>
      <c r="U14" s="181">
        <f t="shared" si="57"/>
        <v>94.577662101962986</v>
      </c>
      <c r="V14" s="189">
        <v>1675901.7693</v>
      </c>
      <c r="W14" s="181">
        <f t="shared" si="28"/>
        <v>66.011261147725847</v>
      </c>
      <c r="X14" s="181">
        <f t="shared" si="29"/>
        <v>47.365899977706746</v>
      </c>
      <c r="Y14" s="191">
        <v>4728209.1000000006</v>
      </c>
      <c r="Z14" s="191">
        <v>3743105.5665873014</v>
      </c>
      <c r="AA14" s="191">
        <v>2907670.3640000001</v>
      </c>
      <c r="AB14" s="181">
        <f t="shared" si="30"/>
        <v>77.68069353841409</v>
      </c>
      <c r="AC14" s="181">
        <f t="shared" si="31"/>
        <v>61.496230443784725</v>
      </c>
      <c r="AD14" s="181">
        <f t="shared" si="58"/>
        <v>33.633058575877016</v>
      </c>
      <c r="AE14" s="181">
        <f t="shared" si="59"/>
        <v>1231768.5947</v>
      </c>
      <c r="AF14" s="181">
        <v>2663005.0589999999</v>
      </c>
      <c r="AG14" s="181">
        <v>2501563.0153999999</v>
      </c>
      <c r="AH14" s="181">
        <v>1874217.9379291339</v>
      </c>
      <c r="AI14" s="181">
        <f t="shared" si="60"/>
        <v>93.937599064846538</v>
      </c>
      <c r="AJ14" s="181">
        <v>1215739.9961999999</v>
      </c>
      <c r="AK14" s="181">
        <f t="shared" si="61"/>
        <v>64.866522275595045</v>
      </c>
      <c r="AL14" s="181">
        <f t="shared" si="62"/>
        <v>45.652936035222154</v>
      </c>
      <c r="AM14" s="181">
        <f t="shared" si="3"/>
        <v>2870007.2919999994</v>
      </c>
      <c r="AN14" s="181">
        <f t="shared" si="32"/>
        <v>2119268.523269841</v>
      </c>
      <c r="AO14" s="181">
        <f t="shared" si="33"/>
        <v>1394381.8489999999</v>
      </c>
      <c r="AP14" s="181">
        <f t="shared" si="63"/>
        <v>65.795430531313414</v>
      </c>
      <c r="AQ14" s="181">
        <f>AO14/AM14*100</f>
        <v>48.584609972482269</v>
      </c>
      <c r="AR14" s="181">
        <f t="shared" si="65"/>
        <v>7.7732572193359744</v>
      </c>
      <c r="AS14" s="181">
        <f t="shared" si="66"/>
        <v>178641.85279999999</v>
      </c>
      <c r="AT14" s="181">
        <v>580021.94999999995</v>
      </c>
      <c r="AU14" s="181">
        <v>534646.91950000008</v>
      </c>
      <c r="AV14" s="181">
        <v>388073.820996063</v>
      </c>
      <c r="AW14" s="181">
        <f t="shared" si="76"/>
        <v>92.177014938831221</v>
      </c>
      <c r="AX14" s="181">
        <v>208429.6165</v>
      </c>
      <c r="AY14" s="181">
        <f t="shared" si="35"/>
        <v>53.708754681010682</v>
      </c>
      <c r="AZ14" s="181">
        <f t="shared" si="36"/>
        <v>35.934780830277205</v>
      </c>
      <c r="BA14" s="181">
        <v>703721.16499999992</v>
      </c>
      <c r="BB14" s="181">
        <v>513697.97767857148</v>
      </c>
      <c r="BC14" s="181">
        <v>281961.96189999999</v>
      </c>
      <c r="BD14" s="181">
        <f t="shared" si="37"/>
        <v>54.888664965005532</v>
      </c>
      <c r="BE14" s="181">
        <f t="shared" si="38"/>
        <v>40.06728458991283</v>
      </c>
      <c r="BF14" s="181">
        <f t="shared" si="4"/>
        <v>21.326643758912908</v>
      </c>
      <c r="BG14" s="181">
        <f t="shared" si="39"/>
        <v>73532.345399999991</v>
      </c>
      <c r="BH14" s="181">
        <v>1488101.959</v>
      </c>
      <c r="BI14" s="181">
        <v>1403032.1431</v>
      </c>
      <c r="BJ14" s="181">
        <v>1062891.7785472441</v>
      </c>
      <c r="BK14" s="181">
        <f t="shared" si="40"/>
        <v>94.283334190543854</v>
      </c>
      <c r="BL14" s="181">
        <v>717481.37170000013</v>
      </c>
      <c r="BM14" s="181"/>
      <c r="BN14" s="181">
        <f t="shared" si="41"/>
        <v>67.502768031628818</v>
      </c>
      <c r="BO14" s="181">
        <f t="shared" si="42"/>
        <v>48.21453041982052</v>
      </c>
      <c r="BP14" s="181">
        <v>1530392.9469999999</v>
      </c>
      <c r="BQ14" s="181">
        <v>1137718.3392420635</v>
      </c>
      <c r="BR14" s="181">
        <v>771284.64910000004</v>
      </c>
      <c r="BS14" s="181">
        <f t="shared" si="6"/>
        <v>67.792231389521433</v>
      </c>
      <c r="BT14" s="181">
        <f t="shared" si="7"/>
        <v>50.39781780306388</v>
      </c>
      <c r="BU14" s="185">
        <f t="shared" si="8"/>
        <v>2.8419415581187195</v>
      </c>
      <c r="BV14" s="185">
        <f t="shared" si="9"/>
        <v>53803.277399999904</v>
      </c>
      <c r="BW14" s="185">
        <v>143855.40000000002</v>
      </c>
      <c r="BX14" s="185">
        <v>142720.93099999998</v>
      </c>
      <c r="BY14" s="181">
        <v>114500.71496062992</v>
      </c>
      <c r="BZ14" s="185">
        <f t="shared" si="10"/>
        <v>99.211382402050916</v>
      </c>
      <c r="CA14" s="181">
        <v>92002.237999999998</v>
      </c>
      <c r="CB14" s="181">
        <f t="shared" si="67"/>
        <v>80.350797837056447</v>
      </c>
      <c r="CC14" s="181">
        <f t="shared" si="68"/>
        <v>63.95466419752055</v>
      </c>
      <c r="CD14" s="181">
        <v>162966.99400000001</v>
      </c>
      <c r="CE14" s="181">
        <v>120189.32292857143</v>
      </c>
      <c r="CF14" s="181">
        <v>106750.99650000001</v>
      </c>
      <c r="CG14" s="181">
        <f t="shared" si="79"/>
        <v>88.819034751899025</v>
      </c>
      <c r="CH14" s="181">
        <f t="shared" si="80"/>
        <v>65.504672989182083</v>
      </c>
      <c r="CI14" s="181">
        <f t="shared" si="69"/>
        <v>13.285280914028945</v>
      </c>
      <c r="CJ14" s="181">
        <f t="shared" si="70"/>
        <v>14748.758500000011</v>
      </c>
      <c r="CK14" s="181">
        <v>49950</v>
      </c>
      <c r="CL14" s="181">
        <v>73650.419999999984</v>
      </c>
      <c r="CM14" s="181">
        <v>37146.771653543306</v>
      </c>
      <c r="CN14" s="181">
        <f t="shared" si="71"/>
        <v>147.44828828828827</v>
      </c>
      <c r="CO14" s="181">
        <v>38574.798999999999</v>
      </c>
      <c r="CP14" s="181">
        <f t="shared" si="72"/>
        <v>103.84428385803071</v>
      </c>
      <c r="CQ14" s="181">
        <f t="shared" si="73"/>
        <v>77.226824824824831</v>
      </c>
      <c r="CR14" s="181">
        <v>61950</v>
      </c>
      <c r="CS14" s="181">
        <v>45073.015873015873</v>
      </c>
      <c r="CT14" s="181">
        <v>46854.015999999996</v>
      </c>
      <c r="CU14" s="181">
        <f t="shared" si="15"/>
        <v>103.95136667136215</v>
      </c>
      <c r="CV14" s="181">
        <f t="shared" si="16"/>
        <v>75.63198708635997</v>
      </c>
      <c r="CW14" s="181">
        <f t="shared" si="17"/>
        <v>24.024024024024015</v>
      </c>
      <c r="CX14" s="181">
        <f t="shared" si="18"/>
        <v>8279.2169999999969</v>
      </c>
      <c r="CY14" s="181">
        <v>401075.75</v>
      </c>
      <c r="CZ14" s="181">
        <v>347512.6018</v>
      </c>
      <c r="DA14" s="181">
        <v>271604.85177165351</v>
      </c>
      <c r="DB14" s="181">
        <f t="shared" si="19"/>
        <v>86.645129205642576</v>
      </c>
      <c r="DC14" s="186">
        <v>159251.97099999996</v>
      </c>
      <c r="DD14" s="186">
        <f t="shared" si="43"/>
        <v>58.633698905308194</v>
      </c>
      <c r="DE14" s="181">
        <f t="shared" si="44"/>
        <v>39.706207867217088</v>
      </c>
      <c r="DF14" s="186">
        <v>410976.18599999999</v>
      </c>
      <c r="DG14" s="186">
        <v>302589.8675476191</v>
      </c>
      <c r="DH14" s="181">
        <v>187530.2255</v>
      </c>
      <c r="DI14" s="181">
        <f t="shared" si="45"/>
        <v>61.975051253323286</v>
      </c>
      <c r="DJ14" s="181">
        <f t="shared" si="46"/>
        <v>45.63043599319402</v>
      </c>
      <c r="DK14" s="181">
        <f t="shared" si="47"/>
        <v>2.4684703575322118</v>
      </c>
      <c r="DL14" s="181">
        <f t="shared" si="48"/>
        <v>28278.254500000039</v>
      </c>
      <c r="DM14" s="181">
        <v>783980.1</v>
      </c>
      <c r="DN14" s="181">
        <v>693962.28350000002</v>
      </c>
      <c r="DO14" s="181">
        <v>606156.30905511801</v>
      </c>
      <c r="DP14" s="181">
        <f t="shared" si="20"/>
        <v>88.517844202933219</v>
      </c>
      <c r="DQ14" s="181">
        <v>369548.60889999999</v>
      </c>
      <c r="DR14" s="181">
        <f t="shared" si="49"/>
        <v>60.965893347881796</v>
      </c>
      <c r="DS14" s="181">
        <f t="shared" si="50"/>
        <v>47.137498630386155</v>
      </c>
      <c r="DT14" s="181">
        <v>763897.20000000007</v>
      </c>
      <c r="DU14" s="181">
        <v>565096.77182539681</v>
      </c>
      <c r="DV14" s="181">
        <v>379543.24820000009</v>
      </c>
      <c r="DW14" s="181">
        <f t="shared" si="21"/>
        <v>67.164292404995564</v>
      </c>
      <c r="DX14" s="181">
        <f t="shared" si="22"/>
        <v>49.685121008428887</v>
      </c>
      <c r="DY14" s="187">
        <v>339946.5</v>
      </c>
      <c r="DZ14" s="187">
        <v>252407.30079365079</v>
      </c>
      <c r="EA14" s="187">
        <v>143259.4976</v>
      </c>
      <c r="EB14" s="181">
        <f t="shared" si="51"/>
        <v>56.757271738791019</v>
      </c>
      <c r="EC14" s="181">
        <f t="shared" si="52"/>
        <v>42.141777485574941</v>
      </c>
      <c r="ED14" s="181">
        <f t="shared" si="23"/>
        <v>-2.5616594094671399</v>
      </c>
      <c r="EE14" s="181">
        <f t="shared" si="24"/>
        <v>9994.6393000000971</v>
      </c>
    </row>
    <row r="15" spans="1:135" s="188" customFormat="1" ht="28.5" customHeight="1" x14ac:dyDescent="0.25">
      <c r="A15" s="183">
        <v>9</v>
      </c>
      <c r="B15" s="184" t="s">
        <v>52</v>
      </c>
      <c r="C15" s="181">
        <v>16439473.682400001</v>
      </c>
      <c r="D15" s="181">
        <v>11592957.909799999</v>
      </c>
      <c r="E15" s="181">
        <v>7056360.8236500006</v>
      </c>
      <c r="F15" s="181">
        <f t="shared" si="25"/>
        <v>70.519033235299673</v>
      </c>
      <c r="G15" s="181">
        <v>5658241.6856999993</v>
      </c>
      <c r="H15" s="181">
        <f t="shared" ref="H15" si="91">G15/E15*100</f>
        <v>80.186399577752823</v>
      </c>
      <c r="I15" s="181">
        <f t="shared" si="27"/>
        <v>34.418630395434604</v>
      </c>
      <c r="J15" s="181">
        <v>19523434.2687</v>
      </c>
      <c r="K15" s="181">
        <v>7149077.1624000007</v>
      </c>
      <c r="L15" s="181">
        <v>6590078.5295999991</v>
      </c>
      <c r="M15" s="181">
        <f t="shared" si="54"/>
        <v>92.180828097086291</v>
      </c>
      <c r="N15" s="181">
        <f t="shared" si="55"/>
        <v>33.754709539833492</v>
      </c>
      <c r="O15" s="181">
        <f>J15/C15*100-100</f>
        <v>18.759484919530408</v>
      </c>
      <c r="P15" s="181">
        <f t="shared" si="75"/>
        <v>931836.84389999975</v>
      </c>
      <c r="Q15" s="182">
        <v>4737698.1485548392</v>
      </c>
      <c r="R15" s="181">
        <v>2992742.8760000002</v>
      </c>
      <c r="S15" s="181">
        <v>3031189.1726000002</v>
      </c>
      <c r="T15" s="181">
        <v>2103587.6457499997</v>
      </c>
      <c r="U15" s="181">
        <f t="shared" si="57"/>
        <v>101.2846508434893</v>
      </c>
      <c r="V15" s="181">
        <v>1580373.8778000001</v>
      </c>
      <c r="W15" s="181">
        <f t="shared" si="28"/>
        <v>75.127550829313975</v>
      </c>
      <c r="X15" s="181">
        <f t="shared" si="29"/>
        <v>52.806871264272296</v>
      </c>
      <c r="Y15" s="181">
        <v>4303036.97</v>
      </c>
      <c r="Z15" s="181">
        <v>3189422.3443999998</v>
      </c>
      <c r="AA15" s="181">
        <v>2630423.7116</v>
      </c>
      <c r="AB15" s="181">
        <f t="shared" si="30"/>
        <v>82.473358105692967</v>
      </c>
      <c r="AC15" s="181">
        <f t="shared" si="31"/>
        <v>61.129470416797282</v>
      </c>
      <c r="AD15" s="181">
        <f t="shared" si="58"/>
        <v>43.782381189769808</v>
      </c>
      <c r="AE15" s="181">
        <f>AA15-V15</f>
        <v>1050049.8337999999</v>
      </c>
      <c r="AF15" s="181">
        <v>2203729.0410000002</v>
      </c>
      <c r="AG15" s="181">
        <v>2202383.0476000002</v>
      </c>
      <c r="AH15" s="181">
        <v>1527464.8557499999</v>
      </c>
      <c r="AI15" s="181">
        <f t="shared" si="60"/>
        <v>99.938922010149241</v>
      </c>
      <c r="AJ15" s="181">
        <v>1090182.5913</v>
      </c>
      <c r="AK15" s="181">
        <f t="shared" si="61"/>
        <v>71.372024514744709</v>
      </c>
      <c r="AL15" s="181">
        <f t="shared" si="62"/>
        <v>49.46990174460381</v>
      </c>
      <c r="AM15" s="181">
        <f t="shared" si="3"/>
        <v>2406672.2179999994</v>
      </c>
      <c r="AN15" s="181">
        <f t="shared" si="32"/>
        <v>1623248.3077500002</v>
      </c>
      <c r="AO15" s="181">
        <f t="shared" si="33"/>
        <v>1162228.3073</v>
      </c>
      <c r="AP15" s="181">
        <f t="shared" si="63"/>
        <v>71.598923082259404</v>
      </c>
      <c r="AQ15" s="181">
        <f t="shared" si="64"/>
        <v>48.291923536884418</v>
      </c>
      <c r="AR15" s="181">
        <f t="shared" si="65"/>
        <v>9.2090803009025279</v>
      </c>
      <c r="AS15" s="181">
        <f t="shared" si="66"/>
        <v>72045.716000000015</v>
      </c>
      <c r="AT15" s="181">
        <v>409273.34999999992</v>
      </c>
      <c r="AU15" s="181">
        <v>337943.58710000024</v>
      </c>
      <c r="AV15" s="181">
        <v>287846.08749999991</v>
      </c>
      <c r="AW15" s="181">
        <f t="shared" si="76"/>
        <v>82.571608217344306</v>
      </c>
      <c r="AX15" s="181">
        <v>145620.24889999998</v>
      </c>
      <c r="AY15" s="181">
        <f>AX15/AV15*100</f>
        <v>50.58962244883736</v>
      </c>
      <c r="AZ15" s="181">
        <f t="shared" si="36"/>
        <v>35.580193262033802</v>
      </c>
      <c r="BA15" s="181">
        <v>328957.23399999971</v>
      </c>
      <c r="BB15" s="181">
        <v>198962.39475000004</v>
      </c>
      <c r="BC15" s="181">
        <v>109738.56340000003</v>
      </c>
      <c r="BD15" s="181">
        <f t="shared" si="37"/>
        <v>55.15542951615987</v>
      </c>
      <c r="BE15" s="181">
        <f t="shared" si="38"/>
        <v>33.359522776143031</v>
      </c>
      <c r="BF15" s="181">
        <f t="shared" si="4"/>
        <v>-19.624076671496013</v>
      </c>
      <c r="BG15" s="181">
        <f>BC15-AX15</f>
        <v>-35881.685499999949</v>
      </c>
      <c r="BH15" s="181">
        <v>575211.56400000001</v>
      </c>
      <c r="BI15" s="181">
        <v>622139.5919</v>
      </c>
      <c r="BJ15" s="181">
        <v>422108.67300000001</v>
      </c>
      <c r="BK15" s="181">
        <f t="shared" si="40"/>
        <v>108.15839437817701</v>
      </c>
      <c r="BL15" s="181">
        <v>295672.28000000003</v>
      </c>
      <c r="BM15" s="181"/>
      <c r="BN15" s="181">
        <f t="shared" si="41"/>
        <v>70.046483029738653</v>
      </c>
      <c r="BO15" s="181">
        <f t="shared" si="42"/>
        <v>51.402353239198796</v>
      </c>
      <c r="BP15" s="181">
        <v>740031.19699999993</v>
      </c>
      <c r="BQ15" s="181">
        <v>486023.32274999999</v>
      </c>
      <c r="BR15" s="181">
        <v>377090.15659999999</v>
      </c>
      <c r="BS15" s="181">
        <f t="shared" si="6"/>
        <v>77.58684387126975</v>
      </c>
      <c r="BT15" s="181">
        <f t="shared" si="7"/>
        <v>50.955981062511889</v>
      </c>
      <c r="BU15" s="185">
        <f t="shared" si="8"/>
        <v>28.653741217205408</v>
      </c>
      <c r="BV15" s="185">
        <f>BR15-BL15</f>
        <v>81417.87659999996</v>
      </c>
      <c r="BW15" s="185">
        <v>92040.2</v>
      </c>
      <c r="BX15" s="185">
        <v>101247.63600000001</v>
      </c>
      <c r="BY15" s="181">
        <v>69669.649999999994</v>
      </c>
      <c r="BZ15" s="185">
        <f t="shared" si="10"/>
        <v>110.00371142174833</v>
      </c>
      <c r="CA15" s="181">
        <v>71657.304999999993</v>
      </c>
      <c r="CB15" s="181">
        <f t="shared" si="67"/>
        <v>102.85297112874832</v>
      </c>
      <c r="CC15" s="181">
        <f t="shared" si="68"/>
        <v>77.854356031386288</v>
      </c>
      <c r="CD15" s="181">
        <v>99819.28</v>
      </c>
      <c r="CE15" s="181">
        <v>74864.460000000006</v>
      </c>
      <c r="CF15" s="181">
        <v>68851.152499999997</v>
      </c>
      <c r="CG15" s="181">
        <f t="shared" si="79"/>
        <v>91.967740767782189</v>
      </c>
      <c r="CH15" s="181">
        <f t="shared" si="80"/>
        <v>68.975805575836645</v>
      </c>
      <c r="CI15" s="181">
        <f t="shared" si="69"/>
        <v>8.4518286574779324</v>
      </c>
      <c r="CJ15" s="181">
        <f t="shared" si="70"/>
        <v>-2806.1524999999965</v>
      </c>
      <c r="CK15" s="181">
        <v>27050</v>
      </c>
      <c r="CL15" s="181">
        <v>42044.858999999997</v>
      </c>
      <c r="CM15" s="181">
        <v>23225</v>
      </c>
      <c r="CN15" s="181">
        <f t="shared" si="71"/>
        <v>155.43385951940849</v>
      </c>
      <c r="CO15" s="181">
        <v>24251.3</v>
      </c>
      <c r="CP15" s="181">
        <f t="shared" si="72"/>
        <v>104.41894510226048</v>
      </c>
      <c r="CQ15" s="181">
        <f t="shared" si="73"/>
        <v>89.653604436229202</v>
      </c>
      <c r="CR15" s="181">
        <v>47050</v>
      </c>
      <c r="CS15" s="181">
        <v>35287.5</v>
      </c>
      <c r="CT15" s="181">
        <v>26122.5</v>
      </c>
      <c r="CU15" s="181">
        <f t="shared" si="15"/>
        <v>74.027630180658875</v>
      </c>
      <c r="CV15" s="181">
        <f t="shared" si="16"/>
        <v>55.52072263549416</v>
      </c>
      <c r="CW15" s="181">
        <f t="shared" si="17"/>
        <v>73.937153419593358</v>
      </c>
      <c r="CX15" s="181">
        <f t="shared" si="18"/>
        <v>1871.2000000000007</v>
      </c>
      <c r="CY15" s="181">
        <v>1100153.9270000001</v>
      </c>
      <c r="CZ15" s="181">
        <v>1099007.3736</v>
      </c>
      <c r="DA15" s="181">
        <v>724615.44524999999</v>
      </c>
      <c r="DB15" s="181">
        <f t="shared" si="19"/>
        <v>99.895782456267142</v>
      </c>
      <c r="DC15" s="186">
        <v>552981.45739999996</v>
      </c>
      <c r="DD15" s="186">
        <f t="shared" si="43"/>
        <v>76.31378285198096</v>
      </c>
      <c r="DE15" s="181">
        <f t="shared" si="44"/>
        <v>50.264007956406623</v>
      </c>
      <c r="DF15" s="186">
        <v>1190814.507</v>
      </c>
      <c r="DG15" s="186">
        <v>828110.63025000005</v>
      </c>
      <c r="DH15" s="181">
        <v>580425.93480000005</v>
      </c>
      <c r="DI15" s="181">
        <f t="shared" si="45"/>
        <v>70.09038570423543</v>
      </c>
      <c r="DJ15" s="181">
        <f t="shared" si="46"/>
        <v>48.741926755851999</v>
      </c>
      <c r="DK15" s="181">
        <f t="shared" si="47"/>
        <v>8.2407177554891149</v>
      </c>
      <c r="DL15" s="181">
        <f t="shared" si="48"/>
        <v>27444.477400000091</v>
      </c>
      <c r="DM15" s="181">
        <v>505312.12</v>
      </c>
      <c r="DN15" s="181">
        <v>523190.1335</v>
      </c>
      <c r="DO15" s="181">
        <v>378632.33999999997</v>
      </c>
      <c r="DP15" s="181">
        <f t="shared" si="20"/>
        <v>103.53801399024429</v>
      </c>
      <c r="DQ15" s="181">
        <v>295735.2047</v>
      </c>
      <c r="DR15" s="181">
        <f t="shared" si="49"/>
        <v>78.106166182212547</v>
      </c>
      <c r="DS15" s="181">
        <f t="shared" si="50"/>
        <v>58.525254589183419</v>
      </c>
      <c r="DT15" s="181">
        <v>545092.68299999996</v>
      </c>
      <c r="DU15" s="181">
        <v>408819.51224999997</v>
      </c>
      <c r="DV15" s="181">
        <v>310744.01289999997</v>
      </c>
      <c r="DW15" s="181">
        <f t="shared" si="21"/>
        <v>76.010073782871402</v>
      </c>
      <c r="DX15" s="181">
        <f t="shared" si="22"/>
        <v>57.007555337153548</v>
      </c>
      <c r="DY15" s="187">
        <v>298837.82</v>
      </c>
      <c r="DZ15" s="187">
        <v>224128.36499999999</v>
      </c>
      <c r="EA15" s="187">
        <v>183407.73790000001</v>
      </c>
      <c r="EB15" s="181">
        <f t="shared" si="51"/>
        <v>81.831560186502955</v>
      </c>
      <c r="EC15" s="181">
        <f t="shared" si="52"/>
        <v>61.373670139877213</v>
      </c>
      <c r="ED15" s="181">
        <f t="shared" si="23"/>
        <v>7.8724735515941973</v>
      </c>
      <c r="EE15" s="181">
        <f t="shared" si="24"/>
        <v>15008.80819999997</v>
      </c>
    </row>
    <row r="16" spans="1:135" s="188" customFormat="1" ht="27" customHeight="1" x14ac:dyDescent="0.25">
      <c r="A16" s="183">
        <v>10</v>
      </c>
      <c r="B16" s="184" t="s">
        <v>53</v>
      </c>
      <c r="C16" s="181">
        <v>4369503.9173000008</v>
      </c>
      <c r="D16" s="181">
        <v>3980702.2481</v>
      </c>
      <c r="E16" s="181">
        <v>2298236.2084750002</v>
      </c>
      <c r="F16" s="181">
        <f>D16/C16*100</f>
        <v>91.101926521666826</v>
      </c>
      <c r="G16" s="181">
        <v>1720947.2222</v>
      </c>
      <c r="H16" s="181">
        <f>G16/E16*100</f>
        <v>74.88121611929256</v>
      </c>
      <c r="I16" s="181">
        <f t="shared" si="27"/>
        <v>39.385414334710241</v>
      </c>
      <c r="J16" s="181">
        <v>3108124.3259000001</v>
      </c>
      <c r="K16" s="181">
        <v>2111689.7347500003</v>
      </c>
      <c r="L16" s="181">
        <v>1622167.9537</v>
      </c>
      <c r="M16" s="181">
        <f t="shared" si="54"/>
        <v>76.818479864990479</v>
      </c>
      <c r="N16" s="181">
        <f t="shared" si="55"/>
        <v>52.191218355793382</v>
      </c>
      <c r="O16" s="181">
        <f t="shared" si="88"/>
        <v>-28.867798616814852</v>
      </c>
      <c r="P16" s="181">
        <f t="shared" si="75"/>
        <v>-98779.268500000006</v>
      </c>
      <c r="Q16" s="182">
        <v>1519832.9317433434</v>
      </c>
      <c r="R16" s="181">
        <v>1191887.2312999999</v>
      </c>
      <c r="S16" s="181">
        <v>1101339.6355999999</v>
      </c>
      <c r="T16" s="181">
        <v>828165.61097499996</v>
      </c>
      <c r="U16" s="181">
        <f t="shared" si="57"/>
        <v>92.403006482313003</v>
      </c>
      <c r="V16" s="181">
        <v>512974.92720000003</v>
      </c>
      <c r="W16" s="181">
        <f>V16/T16*100</f>
        <v>61.941104581253292</v>
      </c>
      <c r="X16" s="181">
        <f>V16/R16*100</f>
        <v>43.038881005587641</v>
      </c>
      <c r="Y16" s="181">
        <v>1210387.4354999999</v>
      </c>
      <c r="Z16" s="181">
        <v>846275.40575000003</v>
      </c>
      <c r="AA16" s="181">
        <v>631827.05269999988</v>
      </c>
      <c r="AB16" s="181">
        <f t="shared" si="30"/>
        <v>74.659744145589556</v>
      </c>
      <c r="AC16" s="181">
        <f t="shared" si="31"/>
        <v>52.200397506522187</v>
      </c>
      <c r="AD16" s="181">
        <f>Y16/R16*100-100</f>
        <v>1.5521773968349066</v>
      </c>
      <c r="AE16" s="181">
        <f>AA16-V16</f>
        <v>118852.12549999985</v>
      </c>
      <c r="AF16" s="181">
        <v>882489.28200000001</v>
      </c>
      <c r="AG16" s="181">
        <v>845874.18870000006</v>
      </c>
      <c r="AH16" s="181">
        <v>613634.64899999998</v>
      </c>
      <c r="AI16" s="181">
        <f>AG16/AF16*100</f>
        <v>95.850930538553555</v>
      </c>
      <c r="AJ16" s="181">
        <v>375735.25589999999</v>
      </c>
      <c r="AK16" s="181">
        <f>AJ16/AH16*100</f>
        <v>61.231101684416132</v>
      </c>
      <c r="AL16" s="181">
        <f>AJ16/AF16*100</f>
        <v>42.576750059611491</v>
      </c>
      <c r="AM16" s="181">
        <f t="shared" si="3"/>
        <v>900016.72029999993</v>
      </c>
      <c r="AN16" s="181">
        <f t="shared" si="32"/>
        <v>621449.54</v>
      </c>
      <c r="AO16" s="181">
        <f t="shared" si="33"/>
        <v>469006.39380000002</v>
      </c>
      <c r="AP16" s="181">
        <f>AO16/AN16*100</f>
        <v>75.469746715075203</v>
      </c>
      <c r="AQ16" s="181">
        <f>AO16/AM16*100</f>
        <v>52.110853412108561</v>
      </c>
      <c r="AR16" s="181">
        <f>AM16/AF16*100-100</f>
        <v>1.9861361103760089</v>
      </c>
      <c r="AS16" s="181">
        <f>AO16-AJ16</f>
        <v>93271.137900000031</v>
      </c>
      <c r="AT16" s="181">
        <v>121855.55500000001</v>
      </c>
      <c r="AU16" s="181">
        <v>123132.98699999999</v>
      </c>
      <c r="AV16" s="181">
        <v>79349.653749999998</v>
      </c>
      <c r="AW16" s="181">
        <f t="shared" si="76"/>
        <v>101.04831659090141</v>
      </c>
      <c r="AX16" s="181">
        <v>41335.331000000006</v>
      </c>
      <c r="AY16" s="181">
        <f>AX16/AU16*100</f>
        <v>33.569664804769175</v>
      </c>
      <c r="AZ16" s="181">
        <f>AX16/AT16*100</f>
        <v>33.921581170427558</v>
      </c>
      <c r="BA16" s="181">
        <v>141788.78700000001</v>
      </c>
      <c r="BB16" s="181">
        <v>95202.340250000008</v>
      </c>
      <c r="BC16" s="181">
        <v>59016.904000000002</v>
      </c>
      <c r="BD16" s="181">
        <f>BC16/BB16*100</f>
        <v>61.991022326785703</v>
      </c>
      <c r="BE16" s="181">
        <f>BC16/BA16*100</f>
        <v>41.623110859958196</v>
      </c>
      <c r="BF16" s="181">
        <f>BA16/AT16*100-100</f>
        <v>16.358082321318875</v>
      </c>
      <c r="BG16" s="181">
        <f>BC16-AX16</f>
        <v>17681.572999999997</v>
      </c>
      <c r="BH16" s="181">
        <v>299931.5</v>
      </c>
      <c r="BI16" s="181">
        <v>299181.79800000001</v>
      </c>
      <c r="BJ16" s="181">
        <v>197384.625</v>
      </c>
      <c r="BK16" s="181">
        <f t="shared" si="40"/>
        <v>99.750042259649291</v>
      </c>
      <c r="BL16" s="181">
        <v>138913.57999999999</v>
      </c>
      <c r="BM16" s="181" t="e">
        <f>BL16/#REF!*100</f>
        <v>#REF!</v>
      </c>
      <c r="BN16" s="181">
        <f>BL16/BJ16*100</f>
        <v>70.377102573212071</v>
      </c>
      <c r="BO16" s="181">
        <f>BL16/BH16*100</f>
        <v>46.315101948278183</v>
      </c>
      <c r="BP16" s="181">
        <v>319132.17330000002</v>
      </c>
      <c r="BQ16" s="181">
        <v>196925.37974999999</v>
      </c>
      <c r="BR16" s="181">
        <v>149701.894</v>
      </c>
      <c r="BS16" s="181">
        <f>BR16/BQ16*100</f>
        <v>76.01960407035854</v>
      </c>
      <c r="BT16" s="181">
        <f>BR16/BP16*100</f>
        <v>46.909057288709285</v>
      </c>
      <c r="BU16" s="185">
        <f>BP16/BH16*100-100</f>
        <v>6.4016861516713135</v>
      </c>
      <c r="BV16" s="185">
        <f>BR16-BL16</f>
        <v>10788.314000000013</v>
      </c>
      <c r="BW16" s="185">
        <v>34106.114999999998</v>
      </c>
      <c r="BX16" s="185">
        <v>40079.4594</v>
      </c>
      <c r="BY16" s="181">
        <v>19579.58625</v>
      </c>
      <c r="BZ16" s="185">
        <f>BX16/BW16*100</f>
        <v>117.51399829619997</v>
      </c>
      <c r="CA16" s="181">
        <v>20534.731</v>
      </c>
      <c r="CB16" s="181">
        <f t="shared" si="67"/>
        <v>104.87826830355007</v>
      </c>
      <c r="CC16" s="181">
        <f t="shared" si="68"/>
        <v>60.208355598402228</v>
      </c>
      <c r="CD16" s="181">
        <v>29906.16</v>
      </c>
      <c r="CE16" s="181">
        <v>22429.62</v>
      </c>
      <c r="CF16" s="181">
        <v>19791.6499</v>
      </c>
      <c r="CG16" s="181">
        <f>CF16/CE16*100</f>
        <v>88.23889972277729</v>
      </c>
      <c r="CH16" s="181">
        <f>CF16/CD16*100</f>
        <v>66.179174792082975</v>
      </c>
      <c r="CI16" s="181">
        <f>CD16/BW16*100-100</f>
        <v>-12.31437529604294</v>
      </c>
      <c r="CJ16" s="181">
        <f>CF16-CA16</f>
        <v>-743.08109999999942</v>
      </c>
      <c r="CK16" s="181">
        <v>9785</v>
      </c>
      <c r="CL16" s="181">
        <v>10683.3</v>
      </c>
      <c r="CM16" s="181">
        <v>7338.75</v>
      </c>
      <c r="CN16" s="181">
        <f>CL16/CK16*100</f>
        <v>109.18037812979048</v>
      </c>
      <c r="CO16" s="181">
        <v>6511.1</v>
      </c>
      <c r="CP16" s="181">
        <f>CO16/CM16*100</f>
        <v>88.722193834099812</v>
      </c>
      <c r="CQ16" s="181">
        <f>CO16/CK16*100</f>
        <v>66.541645375574859</v>
      </c>
      <c r="CR16" s="181">
        <v>8535</v>
      </c>
      <c r="CS16" s="181">
        <v>6401.25</v>
      </c>
      <c r="CT16" s="181">
        <v>6818.6</v>
      </c>
      <c r="CU16" s="181">
        <f>CT16/CS16*100</f>
        <v>106.51982034758835</v>
      </c>
      <c r="CV16" s="181">
        <f>CT16/CR16*100</f>
        <v>79.889865260691266</v>
      </c>
      <c r="CW16" s="181">
        <f>CR16/CK16*100-100</f>
        <v>-12.774655084312727</v>
      </c>
      <c r="CX16" s="181">
        <f>CT16-CO16</f>
        <v>307.5</v>
      </c>
      <c r="CY16" s="181">
        <v>416811.11200000002</v>
      </c>
      <c r="CZ16" s="181">
        <v>372796.64430000004</v>
      </c>
      <c r="DA16" s="181">
        <v>309982.03399999999</v>
      </c>
      <c r="DB16" s="181">
        <f>CZ16/CY16*100</f>
        <v>89.440188509177759</v>
      </c>
      <c r="DC16" s="186">
        <v>168440.51389999996</v>
      </c>
      <c r="DD16" s="186">
        <f>DC16/DA16*100</f>
        <v>54.338798841483815</v>
      </c>
      <c r="DE16" s="181">
        <f>DC16/CY16*100</f>
        <v>40.411713855651705</v>
      </c>
      <c r="DF16" s="186">
        <v>400654.6</v>
      </c>
      <c r="DG16" s="186">
        <v>300490.95</v>
      </c>
      <c r="DH16" s="186">
        <v>233677.34590000001</v>
      </c>
      <c r="DI16" s="181">
        <f t="shared" si="45"/>
        <v>77.765185906597196</v>
      </c>
      <c r="DJ16" s="181">
        <f t="shared" si="46"/>
        <v>58.323889429947897</v>
      </c>
      <c r="DK16" s="181">
        <f t="shared" si="47"/>
        <v>-3.8762191157706098</v>
      </c>
      <c r="DL16" s="181">
        <f>DH16-DC16</f>
        <v>65236.832000000053</v>
      </c>
      <c r="DM16" s="181">
        <v>238462.23930000002</v>
      </c>
      <c r="DN16" s="181">
        <v>189345.03100000002</v>
      </c>
      <c r="DO16" s="181">
        <v>172804.17947500001</v>
      </c>
      <c r="DP16" s="181">
        <f>DN16/DM16*100</f>
        <v>79.402521571472974</v>
      </c>
      <c r="DQ16" s="181">
        <v>104263.04169999999</v>
      </c>
      <c r="DR16" s="181">
        <f>DQ16/DO16*100</f>
        <v>60.335949059081614</v>
      </c>
      <c r="DS16" s="181">
        <f>DQ16/DM16*100</f>
        <v>43.723082533344297</v>
      </c>
      <c r="DT16" s="181">
        <v>221793.69099999999</v>
      </c>
      <c r="DU16" s="181">
        <v>162132.76825000002</v>
      </c>
      <c r="DV16" s="181">
        <v>97462.289499999999</v>
      </c>
      <c r="DW16" s="181">
        <f>DV16/DU16*100</f>
        <v>60.112641356815899</v>
      </c>
      <c r="DX16" s="181">
        <f>DV16/DT16*100</f>
        <v>43.942769093463532</v>
      </c>
      <c r="DY16" s="187">
        <v>77202.067999999999</v>
      </c>
      <c r="DZ16" s="187">
        <v>38139.534</v>
      </c>
      <c r="EA16" s="187">
        <v>33446.723000000005</v>
      </c>
      <c r="EB16" s="181">
        <f>EA16/DZ16*100</f>
        <v>87.695678190509625</v>
      </c>
      <c r="EC16" s="181">
        <f>EA16/DY16*100</f>
        <v>43.323610191374669</v>
      </c>
      <c r="ED16" s="181">
        <f>DT16/DM16*100-100</f>
        <v>-6.9900158402144257</v>
      </c>
      <c r="EE16" s="181">
        <f>DV16-DQ16</f>
        <v>-6800.7521999999881</v>
      </c>
    </row>
    <row r="17" spans="1:135" s="188" customFormat="1" ht="48" customHeight="1" x14ac:dyDescent="0.25">
      <c r="A17" s="192">
        <v>11</v>
      </c>
      <c r="B17" s="184" t="s">
        <v>54</v>
      </c>
      <c r="C17" s="181">
        <v>7410010.5</v>
      </c>
      <c r="D17" s="181">
        <v>7158741.1000000006</v>
      </c>
      <c r="E17" s="181">
        <v>4315840.45</v>
      </c>
      <c r="F17" s="181">
        <f>D17/C17*100</f>
        <v>96.609054737506796</v>
      </c>
      <c r="G17" s="181">
        <v>3249040.8</v>
      </c>
      <c r="H17" s="181">
        <f>G17/E17*100</f>
        <v>75.281763485950918</v>
      </c>
      <c r="I17" s="181">
        <f t="shared" si="27"/>
        <v>43.846642322571604</v>
      </c>
      <c r="J17" s="181">
        <v>6949155.2999999989</v>
      </c>
      <c r="K17" s="181">
        <v>5396677.2750000004</v>
      </c>
      <c r="L17" s="181">
        <v>4171689.4000000004</v>
      </c>
      <c r="M17" s="181">
        <f>L17/K17*100</f>
        <v>77.301072260245547</v>
      </c>
      <c r="N17" s="181">
        <f>L17/J17*100</f>
        <v>60.031604128921991</v>
      </c>
      <c r="O17" s="181">
        <f>J17/C17*100-100</f>
        <v>-6.2193596081949067</v>
      </c>
      <c r="P17" s="181">
        <f>L17-G17</f>
        <v>922648.60000000056</v>
      </c>
      <c r="Q17" s="181">
        <v>3700137.8796552499</v>
      </c>
      <c r="R17" s="181">
        <v>1555992.2</v>
      </c>
      <c r="S17" s="181">
        <v>1491425.7</v>
      </c>
      <c r="T17" s="181">
        <v>1117608.6000000001</v>
      </c>
      <c r="U17" s="181">
        <f>S17/R17*100</f>
        <v>95.85046120411144</v>
      </c>
      <c r="V17" s="181">
        <v>741767.4</v>
      </c>
      <c r="W17" s="181">
        <f>V17/T17*100</f>
        <v>66.370945964445866</v>
      </c>
      <c r="X17" s="181">
        <f>V17/R17*100</f>
        <v>47.671665706293389</v>
      </c>
      <c r="Y17" s="181">
        <v>2087700.1</v>
      </c>
      <c r="Z17" s="181">
        <v>1587817.7</v>
      </c>
      <c r="AA17" s="181">
        <v>1217558.7999999998</v>
      </c>
      <c r="AB17" s="181">
        <f>AA17/Z17*100</f>
        <v>76.681271407920434</v>
      </c>
      <c r="AC17" s="181">
        <f>AA17/Y17*100</f>
        <v>58.320579665632998</v>
      </c>
      <c r="AD17" s="181">
        <f>Y17/R17*100-100</f>
        <v>34.171630166269466</v>
      </c>
      <c r="AE17" s="181">
        <f>AA17-V17</f>
        <v>475791.39999999979</v>
      </c>
      <c r="AF17" s="181">
        <v>1095648.2000000002</v>
      </c>
      <c r="AG17" s="181">
        <v>1063481.9000000001</v>
      </c>
      <c r="AH17" s="181">
        <v>819785.6</v>
      </c>
      <c r="AI17" s="181">
        <f>AG17/AF17*100</f>
        <v>97.064176256575792</v>
      </c>
      <c r="AJ17" s="181">
        <v>514971.10000000003</v>
      </c>
      <c r="AK17" s="181">
        <f>AJ17/AH17*100</f>
        <v>62.817778209326939</v>
      </c>
      <c r="AL17" s="181">
        <f>AJ17/AF17*100</f>
        <v>47.001501029253731</v>
      </c>
      <c r="AM17" s="181">
        <f t="shared" si="3"/>
        <v>1310356.8000000003</v>
      </c>
      <c r="AN17" s="181">
        <f t="shared" si="32"/>
        <v>956672</v>
      </c>
      <c r="AO17" s="181">
        <f t="shared" si="33"/>
        <v>672038.6</v>
      </c>
      <c r="AP17" s="181">
        <f>AO17/AN17*100</f>
        <v>70.247545658282036</v>
      </c>
      <c r="AQ17" s="181">
        <f>AO17/AM17*100</f>
        <v>51.286687717421685</v>
      </c>
      <c r="AR17" s="181">
        <f>AM17/AF17*100-100</f>
        <v>19.596490917431339</v>
      </c>
      <c r="AS17" s="181">
        <f>AO17-AJ17</f>
        <v>157067.49999999994</v>
      </c>
      <c r="AT17" s="181">
        <v>304910.09999999998</v>
      </c>
      <c r="AU17" s="181">
        <v>263070.3</v>
      </c>
      <c r="AV17" s="181">
        <v>225591.1</v>
      </c>
      <c r="AW17" s="181">
        <f t="shared" si="76"/>
        <v>86.277988167659913</v>
      </c>
      <c r="AX17" s="181">
        <v>100159.7</v>
      </c>
      <c r="AY17" s="181">
        <f>AX17/AV17*100</f>
        <v>44.398781689525869</v>
      </c>
      <c r="AZ17" s="181">
        <f>AX17/AT17*100</f>
        <v>32.848928257870107</v>
      </c>
      <c r="BA17" s="181">
        <v>343954.3</v>
      </c>
      <c r="BB17" s="181">
        <v>251333.5</v>
      </c>
      <c r="BC17" s="181">
        <v>98219.8</v>
      </c>
      <c r="BD17" s="181">
        <f>BC17/BB17*100</f>
        <v>39.079470106452185</v>
      </c>
      <c r="BE17" s="181">
        <f>BC17/BA17*100</f>
        <v>28.556061081370405</v>
      </c>
      <c r="BF17" s="181">
        <f>BA17/AT17*100-100</f>
        <v>12.805151420041526</v>
      </c>
      <c r="BG17" s="181">
        <f>BC17-AX17</f>
        <v>-1939.8999999999942</v>
      </c>
      <c r="BH17" s="181">
        <v>585008</v>
      </c>
      <c r="BI17" s="181">
        <v>608291.19999999995</v>
      </c>
      <c r="BJ17" s="181">
        <v>438905</v>
      </c>
      <c r="BK17" s="181">
        <f t="shared" si="40"/>
        <v>103.97997976096052</v>
      </c>
      <c r="BL17" s="181">
        <v>314932.8</v>
      </c>
      <c r="BM17" s="181" t="e">
        <f>BL17/#REF!*100</f>
        <v>#REF!</v>
      </c>
      <c r="BN17" s="181">
        <f>BL17/BJ17*100</f>
        <v>71.754206491154122</v>
      </c>
      <c r="BO17" s="181">
        <f>BL17/BH17*100</f>
        <v>53.833930476164426</v>
      </c>
      <c r="BP17" s="181">
        <v>724894.8</v>
      </c>
      <c r="BQ17" s="181">
        <v>527114</v>
      </c>
      <c r="BR17" s="181">
        <v>467987.69999999995</v>
      </c>
      <c r="BS17" s="181">
        <f>BR17/BQ17*100</f>
        <v>88.7830146799364</v>
      </c>
      <c r="BT17" s="181">
        <f>BR17/BP17*100</f>
        <v>64.559395377094702</v>
      </c>
      <c r="BU17" s="181">
        <f>BP17/BH17*100-100</f>
        <v>23.911946503295695</v>
      </c>
      <c r="BV17" s="181">
        <f>BR17-BL17</f>
        <v>153054.89999999997</v>
      </c>
      <c r="BW17" s="181">
        <v>47627.299999999996</v>
      </c>
      <c r="BX17" s="181">
        <v>52779.3</v>
      </c>
      <c r="BY17" s="181">
        <v>36741</v>
      </c>
      <c r="BZ17" s="181">
        <f>BX17/BW17*100</f>
        <v>110.81732535751556</v>
      </c>
      <c r="CA17" s="181">
        <v>27538.899999999998</v>
      </c>
      <c r="CB17" s="181">
        <f>CA17/BY17*100</f>
        <v>74.954138428458663</v>
      </c>
      <c r="CC17" s="181">
        <f>CA17/BW17*100</f>
        <v>57.821669504674844</v>
      </c>
      <c r="CD17" s="181">
        <v>69779</v>
      </c>
      <c r="CE17" s="181">
        <v>52185.2</v>
      </c>
      <c r="CF17" s="181">
        <v>45061.8</v>
      </c>
      <c r="CG17" s="181">
        <f>CF17/CE17*100</f>
        <v>86.34976966649549</v>
      </c>
      <c r="CH17" s="181">
        <f>CF17/CD17*100</f>
        <v>64.577881597615331</v>
      </c>
      <c r="CI17" s="181">
        <f>CD17/BW17*100-100</f>
        <v>46.510509728664033</v>
      </c>
      <c r="CJ17" s="181">
        <f>CF17-CA17</f>
        <v>17522.900000000005</v>
      </c>
      <c r="CK17" s="181">
        <v>26195.3</v>
      </c>
      <c r="CL17" s="181">
        <v>31144.5</v>
      </c>
      <c r="CM17" s="181">
        <v>19646.5</v>
      </c>
      <c r="CN17" s="181">
        <f>CL17/CK17*100</f>
        <v>118.8934656216955</v>
      </c>
      <c r="CO17" s="181">
        <v>16588.2</v>
      </c>
      <c r="CP17" s="181">
        <f>CO17/CM17*100</f>
        <v>84.433359631486525</v>
      </c>
      <c r="CQ17" s="181">
        <f>CO17/CK17*100</f>
        <v>63.325100304253056</v>
      </c>
      <c r="CR17" s="181">
        <v>29751.1</v>
      </c>
      <c r="CS17" s="181">
        <v>22345</v>
      </c>
      <c r="CT17" s="181">
        <v>20845.100000000002</v>
      </c>
      <c r="CU17" s="181">
        <f>CT17/CS17*100</f>
        <v>93.28753636160215</v>
      </c>
      <c r="CV17" s="181">
        <f>CT17/CR17*100</f>
        <v>70.064972387575594</v>
      </c>
      <c r="CW17" s="181">
        <f>CR17/CK17*100-100</f>
        <v>13.574190789950862</v>
      </c>
      <c r="CX17" s="181">
        <f>CT17-CO17</f>
        <v>4256.9000000000015</v>
      </c>
      <c r="CY17" s="181">
        <v>131907.5</v>
      </c>
      <c r="CZ17" s="181">
        <v>108196.6</v>
      </c>
      <c r="DA17" s="181">
        <v>98902</v>
      </c>
      <c r="DB17" s="181">
        <f>CZ17/CY17*100</f>
        <v>82.024600572370801</v>
      </c>
      <c r="DC17" s="181">
        <v>55751.5</v>
      </c>
      <c r="DD17" s="181">
        <f>DC17/DA17*100</f>
        <v>56.370447513700427</v>
      </c>
      <c r="DE17" s="181">
        <f>DC17/CY17*100</f>
        <v>42.265602789833785</v>
      </c>
      <c r="DF17" s="186">
        <v>141977.59999999998</v>
      </c>
      <c r="DG17" s="186">
        <v>103694.3</v>
      </c>
      <c r="DH17" s="181">
        <v>39924.200000000004</v>
      </c>
      <c r="DI17" s="181">
        <f t="shared" si="45"/>
        <v>38.501827004955921</v>
      </c>
      <c r="DJ17" s="181">
        <f t="shared" si="46"/>
        <v>28.120069644789048</v>
      </c>
      <c r="DK17" s="181">
        <f t="shared" si="47"/>
        <v>7.6342133692170648</v>
      </c>
      <c r="DL17" s="181">
        <f>DH17-DC17</f>
        <v>-15827.299999999996</v>
      </c>
      <c r="DM17" s="181">
        <v>365818.8</v>
      </c>
      <c r="DN17" s="181">
        <v>372097.5</v>
      </c>
      <c r="DO17" s="181">
        <v>264428</v>
      </c>
      <c r="DP17" s="181">
        <f>DN17/DM17*100</f>
        <v>101.71634153302126</v>
      </c>
      <c r="DQ17" s="181">
        <v>198144.6</v>
      </c>
      <c r="DR17" s="181">
        <f>DQ17/DO17*100</f>
        <v>74.933289969292204</v>
      </c>
      <c r="DS17" s="181">
        <f>DQ17/DM17*100</f>
        <v>54.164684811168804</v>
      </c>
      <c r="DT17" s="181">
        <v>420069</v>
      </c>
      <c r="DU17" s="181">
        <v>314732.5</v>
      </c>
      <c r="DV17" s="181">
        <v>206904</v>
      </c>
      <c r="DW17" s="181">
        <f>DV17/DU17*100</f>
        <v>65.739636040129312</v>
      </c>
      <c r="DX17" s="181">
        <f>DV17/DT17*100</f>
        <v>49.254765288559739</v>
      </c>
      <c r="DY17" s="181">
        <v>121440</v>
      </c>
      <c r="DZ17" s="181">
        <v>91077</v>
      </c>
      <c r="EA17" s="181">
        <v>49686.9</v>
      </c>
      <c r="EB17" s="181">
        <f>EA17/DZ17*100</f>
        <v>54.554827234098624</v>
      </c>
      <c r="EC17" s="181">
        <f>EA17/DY17*100</f>
        <v>40.914772727272734</v>
      </c>
      <c r="ED17" s="181">
        <f>DT17/DM17*100-100</f>
        <v>14.829800983437707</v>
      </c>
      <c r="EE17" s="181">
        <f>DV17-DQ17</f>
        <v>8759.3999999999942</v>
      </c>
    </row>
    <row r="18" spans="1:135" s="188" customFormat="1" ht="35.25" customHeight="1" x14ac:dyDescent="0.25">
      <c r="A18" s="192"/>
      <c r="B18" s="197" t="s">
        <v>55</v>
      </c>
      <c r="C18" s="198">
        <f>SUM(C7:C17)</f>
        <v>213237158.3319</v>
      </c>
      <c r="D18" s="198">
        <f>SUM(D7:D17)</f>
        <v>182723625.49679998</v>
      </c>
      <c r="E18" s="198">
        <f>SUM(E7:E17)</f>
        <v>115001863.35026127</v>
      </c>
      <c r="F18" s="198">
        <f>D18/C18*100</f>
        <v>85.690330393727038</v>
      </c>
      <c r="G18" s="198">
        <f>SUM(G7:G17)</f>
        <v>87278279.568499997</v>
      </c>
      <c r="H18" s="198">
        <f>G18/E18*100</f>
        <v>75.892926449962346</v>
      </c>
      <c r="I18" s="198">
        <f t="shared" si="27"/>
        <v>40.930145689079595</v>
      </c>
      <c r="J18" s="198">
        <f>SUM(J7:J17)</f>
        <v>252151375.634</v>
      </c>
      <c r="K18" s="198">
        <f t="shared" ref="K18:L18" si="92">SUM(K7:K17)</f>
        <v>175486667.97313732</v>
      </c>
      <c r="L18" s="198">
        <f t="shared" si="92"/>
        <v>116292503.3107</v>
      </c>
      <c r="M18" s="198">
        <f>L18/K18*100</f>
        <v>66.268568805751954</v>
      </c>
      <c r="N18" s="198">
        <f>L18/J18*100</f>
        <v>46.120114561460738</v>
      </c>
      <c r="O18" s="198">
        <f t="shared" si="88"/>
        <v>18.249266500508639</v>
      </c>
      <c r="P18" s="198">
        <f>SUM(P7:P17)</f>
        <v>29014223.742199995</v>
      </c>
      <c r="Q18" s="198">
        <f t="shared" ref="Q18:V18" si="93">SUM(Q7:Q17)</f>
        <v>69754656.599999994</v>
      </c>
      <c r="R18" s="198">
        <f>SUM(R7:R17)</f>
        <v>64489241.342299998</v>
      </c>
      <c r="S18" s="198">
        <f t="shared" si="93"/>
        <v>65875988.853800014</v>
      </c>
      <c r="T18" s="198">
        <f t="shared" si="93"/>
        <v>37584346.668777943</v>
      </c>
      <c r="U18" s="198">
        <f>S18/R18*100</f>
        <v>102.15035482296861</v>
      </c>
      <c r="V18" s="198">
        <f t="shared" si="93"/>
        <v>30918979.159099996</v>
      </c>
      <c r="W18" s="198">
        <f>V18/T18*100</f>
        <v>82.265575697195771</v>
      </c>
      <c r="X18" s="198">
        <f>V18/R18*100</f>
        <v>47.944398965691533</v>
      </c>
      <c r="Y18" s="198">
        <f t="shared" ref="Y18" si="94">SUM(Y7:Y17)</f>
        <v>78515758.950299978</v>
      </c>
      <c r="Z18" s="198">
        <f t="shared" ref="Z18" si="95">SUM(Z7:Z17)</f>
        <v>56278694.234470643</v>
      </c>
      <c r="AA18" s="198">
        <f>SUM(AA7:AA17)</f>
        <v>43507675.798699997</v>
      </c>
      <c r="AB18" s="198">
        <f>AA18/Z18*100</f>
        <v>77.307543095148063</v>
      </c>
      <c r="AC18" s="198">
        <f>AA18/Y18*100</f>
        <v>55.412666680379544</v>
      </c>
      <c r="AD18" s="198">
        <f>Y18/R18*100-100</f>
        <v>21.750166874423527</v>
      </c>
      <c r="AE18" s="198">
        <f>SUM(AE7:AE17)</f>
        <v>12588696.639599996</v>
      </c>
      <c r="AF18" s="198">
        <f>SUM(AF7:AF17)</f>
        <v>48715809.920000002</v>
      </c>
      <c r="AG18" s="198">
        <f t="shared" ref="AG18" si="96">SUM(AG7:AG17)</f>
        <v>47485702.697799996</v>
      </c>
      <c r="AH18" s="198">
        <f>SUM(AH7:AH17)</f>
        <v>27883737.631832469</v>
      </c>
      <c r="AI18" s="198">
        <f>AG18/AF18*100</f>
        <v>97.474932215598869</v>
      </c>
      <c r="AJ18" s="198">
        <f>SUM(AJ7:AJ17)</f>
        <v>20967406.573599998</v>
      </c>
      <c r="AK18" s="198">
        <f>AJ18/AH18*100</f>
        <v>75.195825073548633</v>
      </c>
      <c r="AL18" s="198">
        <f>AJ18/AF18*100</f>
        <v>43.040250399269141</v>
      </c>
      <c r="AM18" s="198">
        <f>SUM(AM7:AM17)</f>
        <v>55078046.214399993</v>
      </c>
      <c r="AN18" s="198">
        <f>SUM(AN7:AN17)</f>
        <v>39105052.898053177</v>
      </c>
      <c r="AO18" s="198">
        <f>BC18+BR18+CF18+CT18+DH18</f>
        <v>28579192.309099995</v>
      </c>
      <c r="AP18" s="198">
        <f>AO18/AN18*100</f>
        <v>73.083118909481882</v>
      </c>
      <c r="AQ18" s="198">
        <f>AO18/AM18*100</f>
        <v>51.888536855230804</v>
      </c>
      <c r="AR18" s="198">
        <f>AM18/AF18*100-100</f>
        <v>13.059900481687393</v>
      </c>
      <c r="AS18" s="198">
        <f>SUM(AS7:AS17)</f>
        <v>7611785.7355000023</v>
      </c>
      <c r="AT18" s="198">
        <f>SUM(AT7:AT17)</f>
        <v>15673676.676999999</v>
      </c>
      <c r="AU18" s="198">
        <f>SUM(AU7:AU17)</f>
        <v>13986286.888700001</v>
      </c>
      <c r="AV18" s="198">
        <f t="shared" ref="AU18:AX18" si="97">SUM(AV7:AV17)</f>
        <v>8721229.0342460629</v>
      </c>
      <c r="AW18" s="198">
        <f t="shared" si="76"/>
        <v>89.234243993458648</v>
      </c>
      <c r="AX18" s="198">
        <f t="shared" si="97"/>
        <v>5144918.0410000021</v>
      </c>
      <c r="AY18" s="198">
        <f>AX18/AV18*100</f>
        <v>58.993038948950996</v>
      </c>
      <c r="AZ18" s="198">
        <f>AX18/AT18*100</f>
        <v>32.825214830096641</v>
      </c>
      <c r="BA18" s="198">
        <f>SUM(BA7:BA17)</f>
        <v>18006194.531800006</v>
      </c>
      <c r="BB18" s="198">
        <f t="shared" ref="BB18:BC18" si="98">SUM(BB7:BB17)</f>
        <v>12490912.732178573</v>
      </c>
      <c r="BC18" s="198">
        <f t="shared" si="98"/>
        <v>7173181.2475999985</v>
      </c>
      <c r="BD18" s="198">
        <f>BC18/BB18*100</f>
        <v>57.427198487431156</v>
      </c>
      <c r="BE18" s="198">
        <f>BC18/BA18*100</f>
        <v>39.837297297503568</v>
      </c>
      <c r="BF18" s="198">
        <f>BA18/AT18*100-100</f>
        <v>14.881753036432158</v>
      </c>
      <c r="BG18" s="198">
        <f>BC18-AX18</f>
        <v>2028263.2065999964</v>
      </c>
      <c r="BH18" s="198">
        <f>SUM(BH7:BH17)</f>
        <v>22894035.059999999</v>
      </c>
      <c r="BI18" s="198">
        <f>SUM(BI7:BI17)</f>
        <v>22233720.465099998</v>
      </c>
      <c r="BJ18" s="198">
        <f>SUM(BJ7:BJ17)</f>
        <v>12867110.495797245</v>
      </c>
      <c r="BK18" s="198">
        <f t="shared" si="40"/>
        <v>97.11577887790655</v>
      </c>
      <c r="BL18" s="198">
        <f>SUM(BL7:BL17)</f>
        <v>9832250.1424000002</v>
      </c>
      <c r="BM18" s="198">
        <f t="shared" ref="BM18" si="99">BL18/BK18*100</f>
        <v>10124256.074557209</v>
      </c>
      <c r="BN18" s="198">
        <f>BL18/BJ18*100</f>
        <v>76.413816028171098</v>
      </c>
      <c r="BO18" s="198">
        <f>BL18/BH18*100</f>
        <v>42.946776820389829</v>
      </c>
      <c r="BP18" s="198">
        <f>SUM(BP7:BP17)</f>
        <v>25319216.1666</v>
      </c>
      <c r="BQ18" s="198">
        <f>SUM(BQ7:BQ17)</f>
        <v>17996129.273608726</v>
      </c>
      <c r="BR18" s="198">
        <f>SUM(BR7:BR17)</f>
        <v>13439660.522299998</v>
      </c>
      <c r="BS18" s="198">
        <f>BR18/BQ18*100</f>
        <v>74.680840073810884</v>
      </c>
      <c r="BT18" s="198">
        <f>BR18/BP18*100</f>
        <v>53.080871200226994</v>
      </c>
      <c r="BU18" s="198">
        <f>BP18/BH18*100-100</f>
        <v>10.593069767929336</v>
      </c>
      <c r="BV18" s="198">
        <f>BR18-BL18</f>
        <v>3607410.3798999973</v>
      </c>
      <c r="BW18" s="199">
        <f>SUM(BW7:BW17)</f>
        <v>4254289.3150000004</v>
      </c>
      <c r="BX18" s="199">
        <f t="shared" ref="BX18" si="100">SUM(BX7:BX17)</f>
        <v>4867634.6965999994</v>
      </c>
      <c r="BY18" s="199">
        <f>SUM(BY7:BY17)</f>
        <v>2695542.6595439631</v>
      </c>
      <c r="BZ18" s="199">
        <f>BX18/BW18*100</f>
        <v>114.41710556537453</v>
      </c>
      <c r="CA18" s="199">
        <f>SUM(CA7:CA17)</f>
        <v>2951417.9613999999</v>
      </c>
      <c r="CB18" s="199">
        <f>CA18/BY18*100</f>
        <v>109.49253394117406</v>
      </c>
      <c r="CC18" s="199">
        <f>CA18/BW18*100</f>
        <v>69.375111631306623</v>
      </c>
      <c r="CD18" s="199">
        <f t="shared" ref="CD18:CF18" si="101">SUM(CD7:CD17)</f>
        <v>4879140.2340000002</v>
      </c>
      <c r="CE18" s="199">
        <f t="shared" si="101"/>
        <v>3703082.5029285708</v>
      </c>
      <c r="CF18" s="199">
        <f t="shared" si="101"/>
        <v>4203255.9999999991</v>
      </c>
      <c r="CG18" s="199">
        <f>CF18/CE18*100</f>
        <v>113.50694986341428</v>
      </c>
      <c r="CH18" s="199">
        <f>CF18/CD18*100</f>
        <v>86.147472677867682</v>
      </c>
      <c r="CI18" s="199">
        <f>CD18/BW18*100-100</f>
        <v>14.687551145072959</v>
      </c>
      <c r="CJ18" s="199">
        <f>CF18-CA18</f>
        <v>1251838.0385999992</v>
      </c>
      <c r="CK18" s="199">
        <f t="shared" ref="CK18" si="102">SUM(CK7:CK17)</f>
        <v>894630.3</v>
      </c>
      <c r="CL18" s="199">
        <f t="shared" ref="CL18" si="103">SUM(CL7:CL17)</f>
        <v>1355083.4039999996</v>
      </c>
      <c r="CM18" s="199">
        <f t="shared" ref="CM18:CO18" si="104">SUM(CM7:CM17)</f>
        <v>551569.52165354323</v>
      </c>
      <c r="CN18" s="199">
        <f>CL18/CK18*100</f>
        <v>151.46853443260301</v>
      </c>
      <c r="CO18" s="199">
        <f t="shared" si="104"/>
        <v>647162.01899999997</v>
      </c>
      <c r="CP18" s="199">
        <f>CO18/CM18*100</f>
        <v>117.33099701736261</v>
      </c>
      <c r="CQ18" s="199">
        <f>CO18/CK18*100</f>
        <v>72.338486523427605</v>
      </c>
      <c r="CR18" s="199">
        <f t="shared" ref="CR18" si="105">SUM(CR7:CR17)</f>
        <v>1046386.1</v>
      </c>
      <c r="CS18" s="199">
        <f t="shared" ref="CS18" si="106">SUM(CS7:CS17)</f>
        <v>754962.42653968255</v>
      </c>
      <c r="CT18" s="199">
        <f t="shared" ref="CT18" si="107">SUM(CT7:CT17)</f>
        <v>822263.03200000001</v>
      </c>
      <c r="CU18" s="199">
        <f>CT18/CS18*100</f>
        <v>108.91443111530531</v>
      </c>
      <c r="CV18" s="199">
        <f>CT18/CR18*100</f>
        <v>78.581226566369722</v>
      </c>
      <c r="CW18" s="199">
        <f>CR18/CK18*100-100</f>
        <v>16.962962242615731</v>
      </c>
      <c r="CX18" s="199">
        <f>CT18-CO18</f>
        <v>175101.01300000004</v>
      </c>
      <c r="CY18" s="199">
        <f t="shared" ref="CY18" si="108">SUM(CY7:CY17)</f>
        <v>4999178.568</v>
      </c>
      <c r="CZ18" s="199">
        <f t="shared" ref="CZ18" si="109">SUM(CZ7:CZ17)</f>
        <v>5042977.2433999991</v>
      </c>
      <c r="DA18" s="199">
        <f t="shared" ref="DA18:DC18" si="110">SUM(DA7:DA17)</f>
        <v>3048285.9205916533</v>
      </c>
      <c r="DB18" s="199">
        <f>CZ18/CY18*100</f>
        <v>100.87611744218054</v>
      </c>
      <c r="DC18" s="199">
        <f t="shared" si="110"/>
        <v>2391658.4098</v>
      </c>
      <c r="DD18" s="199">
        <f>DC18/DA18*100</f>
        <v>78.45912332711211</v>
      </c>
      <c r="DE18" s="199">
        <f>DC18/CY18*100</f>
        <v>47.841027826233869</v>
      </c>
      <c r="DF18" s="199">
        <f t="shared" ref="DF18:DG18" si="111">SUM(DF7:DF17)</f>
        <v>5827109.1819999991</v>
      </c>
      <c r="DG18" s="199">
        <f t="shared" si="111"/>
        <v>4159965.9627976189</v>
      </c>
      <c r="DH18" s="199">
        <f t="shared" ref="DH18" si="112">SUM(DH7:DH17)</f>
        <v>2940831.5072000003</v>
      </c>
      <c r="DI18" s="181">
        <f>DH18/DG18*100</f>
        <v>70.693643493714106</v>
      </c>
      <c r="DJ18" s="199">
        <f>DH18/DF18*100</f>
        <v>50.468103743177828</v>
      </c>
      <c r="DK18" s="199">
        <f>DF18/CY18*100-100</f>
        <v>16.56133308179119</v>
      </c>
      <c r="DL18" s="199">
        <f>DH18-DC18</f>
        <v>549173.09740000032</v>
      </c>
      <c r="DM18" s="199">
        <f t="shared" ref="DM18" si="113">SUM(DM7:DM17)</f>
        <v>12063268.6993</v>
      </c>
      <c r="DN18" s="199">
        <f t="shared" ref="DN18" si="114">SUM(DN7:DN17)</f>
        <v>11512546.3705</v>
      </c>
      <c r="DO18" s="199">
        <f t="shared" ref="DO18:DQ18" si="115">SUM(DO7:DO17)</f>
        <v>7257221.2980301175</v>
      </c>
      <c r="DP18" s="199">
        <f>DN18/DM18*100</f>
        <v>95.43471721862619</v>
      </c>
      <c r="DQ18" s="199">
        <f t="shared" si="115"/>
        <v>6104569.3590999991</v>
      </c>
      <c r="DR18" s="199">
        <f>DQ18/DO18*100</f>
        <v>84.117172515560583</v>
      </c>
      <c r="DS18" s="199">
        <f>DQ18/DM18*100</f>
        <v>50.604604036169988</v>
      </c>
      <c r="DT18" s="199">
        <f t="shared" ref="DT18" si="116">SUM(DT7:DT17)</f>
        <v>13431696.444</v>
      </c>
      <c r="DU18" s="199">
        <f t="shared" ref="DU18" si="117">SUM(DU7:DU17)</f>
        <v>9701509.4492420647</v>
      </c>
      <c r="DV18" s="199">
        <f t="shared" ref="DV18" si="118">SUM(DV7:DV17)</f>
        <v>7249281.1230000015</v>
      </c>
      <c r="DW18" s="199">
        <f>DV18/DU18*100</f>
        <v>74.723229008104042</v>
      </c>
      <c r="DX18" s="199">
        <f>DV18/DT18*100</f>
        <v>53.971448455703367</v>
      </c>
      <c r="DY18" s="199">
        <f t="shared" ref="DY18" si="119">SUM(DY7:DY17)</f>
        <v>7183174.6580000017</v>
      </c>
      <c r="DZ18" s="199">
        <f t="shared" ref="DZ18" si="120">SUM(DZ7:DZ17)</f>
        <v>5105126.2439603163</v>
      </c>
      <c r="EA18" s="199">
        <f t="shared" ref="EA18" si="121">SUM(EA7:EA17)</f>
        <v>3593181.5085000005</v>
      </c>
      <c r="EB18" s="199">
        <f>EA18/DZ18*100</f>
        <v>70.383793402777428</v>
      </c>
      <c r="EC18" s="199">
        <f>EA18/DY18*100</f>
        <v>50.022193244295188</v>
      </c>
      <c r="ED18" s="199">
        <f>DT18/DM18*100-100</f>
        <v>11.343755816194374</v>
      </c>
      <c r="EE18" s="198">
        <f>DV18-DQ18</f>
        <v>1144711.7639000025</v>
      </c>
    </row>
    <row r="19" spans="1:135" s="142" customFormat="1" ht="8.25" customHeight="1" x14ac:dyDescent="0.25">
      <c r="C19" s="438"/>
      <c r="D19" s="438"/>
      <c r="E19" s="438"/>
      <c r="F19" s="438"/>
      <c r="G19" s="439"/>
      <c r="H19" s="439"/>
      <c r="I19" s="439"/>
      <c r="J19" s="440"/>
      <c r="K19" s="440"/>
      <c r="L19" s="440"/>
      <c r="M19" s="440"/>
      <c r="N19" s="440"/>
      <c r="O19" s="440"/>
      <c r="P19" s="441"/>
      <c r="Q19" s="441"/>
      <c r="R19" s="440"/>
      <c r="S19" s="441"/>
      <c r="T19" s="442"/>
      <c r="U19" s="442"/>
      <c r="V19" s="442"/>
      <c r="W19" s="442"/>
      <c r="X19" s="441"/>
      <c r="Y19" s="441"/>
      <c r="Z19" s="440"/>
      <c r="AA19" s="440"/>
      <c r="AB19" s="440"/>
      <c r="AC19" s="440"/>
      <c r="AD19" s="440"/>
      <c r="AE19" s="440"/>
      <c r="AF19" s="442"/>
      <c r="AG19" s="442"/>
      <c r="AH19" s="442"/>
      <c r="AI19" s="442"/>
      <c r="AJ19" s="443"/>
      <c r="AK19" s="443"/>
      <c r="AL19" s="443"/>
      <c r="AM19" s="443"/>
      <c r="AN19" s="443"/>
      <c r="AO19" s="443"/>
      <c r="AP19" s="440"/>
      <c r="AQ19" s="181"/>
      <c r="AR19" s="442"/>
      <c r="AS19" s="442"/>
      <c r="AT19" s="442"/>
      <c r="AU19" s="443"/>
      <c r="AV19" s="442"/>
      <c r="AW19" s="442"/>
      <c r="AX19" s="443"/>
      <c r="AY19" s="442"/>
      <c r="AZ19" s="198"/>
      <c r="BA19" s="444"/>
      <c r="BB19" s="444"/>
      <c r="BC19" s="441"/>
      <c r="BD19" s="441"/>
      <c r="BE19" s="441"/>
      <c r="BF19" s="441"/>
      <c r="BG19" s="441"/>
      <c r="BH19" s="440"/>
      <c r="BI19" s="440"/>
      <c r="BJ19" s="440"/>
      <c r="BK19" s="440"/>
      <c r="BL19" s="443"/>
      <c r="BM19" s="443"/>
      <c r="BN19" s="198"/>
      <c r="BO19" s="198"/>
      <c r="BP19" s="443"/>
      <c r="BQ19" s="443"/>
      <c r="BR19" s="443"/>
      <c r="BS19" s="441"/>
      <c r="BT19" s="441"/>
      <c r="BU19" s="441"/>
      <c r="BV19" s="441"/>
      <c r="BW19" s="441"/>
      <c r="BX19" s="441"/>
      <c r="BY19" s="441"/>
      <c r="BZ19" s="441"/>
      <c r="CA19" s="445"/>
      <c r="CB19" s="445"/>
      <c r="CC19" s="188"/>
      <c r="CD19" s="445"/>
      <c r="CE19" s="445"/>
      <c r="CF19" s="445"/>
      <c r="CG19" s="188"/>
      <c r="CH19" s="188"/>
      <c r="CI19" s="188"/>
      <c r="CJ19" s="188"/>
      <c r="CK19" s="445"/>
      <c r="CL19" s="445"/>
      <c r="CM19" s="445"/>
      <c r="CN19" s="188"/>
      <c r="CO19" s="445"/>
      <c r="CP19" s="188"/>
      <c r="CQ19" s="188"/>
      <c r="CR19" s="445"/>
      <c r="CS19" s="445"/>
      <c r="CT19" s="445"/>
      <c r="CU19" s="188"/>
      <c r="CV19" s="188"/>
      <c r="CW19" s="188"/>
      <c r="CX19" s="188"/>
      <c r="CY19" s="445"/>
      <c r="CZ19" s="445"/>
      <c r="DA19" s="445"/>
      <c r="DB19" s="188"/>
      <c r="DC19" s="445"/>
      <c r="DD19" s="188"/>
      <c r="DE19" s="188"/>
      <c r="DF19" s="445"/>
      <c r="DG19" s="445"/>
      <c r="DH19" s="445"/>
      <c r="DI19" s="188"/>
      <c r="DJ19" s="188"/>
      <c r="DK19" s="188"/>
      <c r="DL19" s="188"/>
      <c r="DM19" s="445"/>
      <c r="DN19" s="445"/>
      <c r="DO19" s="445"/>
      <c r="DP19" s="188"/>
      <c r="DQ19" s="445"/>
      <c r="DR19" s="188"/>
      <c r="DS19" s="188"/>
      <c r="DT19" s="445"/>
      <c r="DU19" s="445"/>
      <c r="DV19" s="445"/>
      <c r="DW19" s="188"/>
      <c r="DX19" s="188"/>
      <c r="DY19" s="445"/>
      <c r="DZ19" s="445"/>
      <c r="EA19" s="445"/>
      <c r="EB19" s="188"/>
      <c r="EC19" s="188"/>
      <c r="ED19" s="188"/>
      <c r="EE19" s="188"/>
    </row>
    <row r="20" spans="1:135" s="142" customFormat="1" ht="42.75" customHeight="1" x14ac:dyDescent="0.25">
      <c r="A20" s="155"/>
      <c r="B20" s="158" t="s">
        <v>129</v>
      </c>
      <c r="C20" s="198">
        <f>C18-C7</f>
        <v>110680796.73190001</v>
      </c>
      <c r="D20" s="198">
        <f>D18-D7</f>
        <v>101937710.49679998</v>
      </c>
      <c r="E20" s="198">
        <f>E18-E7</f>
        <v>62775014.950261272</v>
      </c>
      <c r="F20" s="198">
        <f>D20/C20*100</f>
        <v>92.100629473893065</v>
      </c>
      <c r="G20" s="198">
        <f>G18-G7</f>
        <v>49459006.568499997</v>
      </c>
      <c r="H20" s="198">
        <f>G20/E20*100</f>
        <v>78.787725670297348</v>
      </c>
      <c r="I20" s="198">
        <f>G20/C20*100</f>
        <v>44.686167816720371</v>
      </c>
      <c r="J20" s="198">
        <f>J18-J7</f>
        <v>133562904.53400001</v>
      </c>
      <c r="K20" s="198">
        <f t="shared" ref="K20:L20" si="122">K18-K7</f>
        <v>88313590.673137322</v>
      </c>
      <c r="L20" s="198">
        <f t="shared" si="122"/>
        <v>65080550.510700002</v>
      </c>
      <c r="M20" s="198">
        <f>L20/K20*100</f>
        <v>73.69256533977142</v>
      </c>
      <c r="N20" s="198">
        <f>L20/J20*100</f>
        <v>48.726516346560125</v>
      </c>
      <c r="O20" s="198">
        <f>J20/C20*100-100</f>
        <v>20.67396375680859</v>
      </c>
      <c r="P20" s="198">
        <f>P18-P7</f>
        <v>15621543.942199998</v>
      </c>
      <c r="Q20" s="198">
        <f>Q18-Q7</f>
        <v>56324301.499999993</v>
      </c>
      <c r="R20" s="198">
        <f>R18-R7</f>
        <v>29955301.142300002</v>
      </c>
      <c r="S20" s="198">
        <f t="shared" ref="S20" si="123">S18-S7</f>
        <v>30845240.153800011</v>
      </c>
      <c r="T20" s="198">
        <f>T18-T7</f>
        <v>21293482.968777943</v>
      </c>
      <c r="U20" s="198">
        <f>S20/R20*100</f>
        <v>102.97088988447298</v>
      </c>
      <c r="V20" s="198">
        <f>V18-V7</f>
        <v>14569841.459099997</v>
      </c>
      <c r="W20" s="198">
        <f>V20/T20*100</f>
        <v>68.423946803176165</v>
      </c>
      <c r="X20" s="198">
        <f>V20/R20*100</f>
        <v>48.638607870731313</v>
      </c>
      <c r="Y20" s="198">
        <f>Y18-Y7</f>
        <v>38880820.150299974</v>
      </c>
      <c r="Z20" s="198">
        <f t="shared" ref="Z20:AA20" si="124">Z18-Z7</f>
        <v>28409195.234470643</v>
      </c>
      <c r="AA20" s="198">
        <f t="shared" si="124"/>
        <v>22234274.4987</v>
      </c>
      <c r="AB20" s="198">
        <f>AA20/Z20*100</f>
        <v>78.264358828868808</v>
      </c>
      <c r="AC20" s="198">
        <f>AA20/Y20*100</f>
        <v>57.185713708584053</v>
      </c>
      <c r="AD20" s="198">
        <f>Y20/R20*100-100</f>
        <v>29.796125118556091</v>
      </c>
      <c r="AE20" s="198">
        <f>AE18-AE7</f>
        <v>7664433.0395999979</v>
      </c>
      <c r="AF20" s="198">
        <f>AF18-AF7</f>
        <v>21818222.420000002</v>
      </c>
      <c r="AG20" s="198">
        <f t="shared" ref="AG20" si="125">AG18-AG7</f>
        <v>22769547.997799993</v>
      </c>
      <c r="AH20" s="198">
        <f>AH18-AH7</f>
        <v>15949431.53183247</v>
      </c>
      <c r="AI20" s="198">
        <f>AG20/AF20*100</f>
        <v>104.36023411755096</v>
      </c>
      <c r="AJ20" s="198">
        <f>AJ18-AJ7</f>
        <v>10131755.073599998</v>
      </c>
      <c r="AK20" s="198">
        <f>AJ20/AH20*100</f>
        <v>63.524239427459619</v>
      </c>
      <c r="AL20" s="198">
        <f>AJ20/AF20*100</f>
        <v>46.437124338381352</v>
      </c>
      <c r="AM20" s="198">
        <f>AM18-AM7</f>
        <v>25873879.114399992</v>
      </c>
      <c r="AN20" s="198">
        <f>AN18-AN7</f>
        <v>18434659.198053177</v>
      </c>
      <c r="AO20" s="198">
        <f>BC20+BR20+CF20+CT20+DH20</f>
        <v>13485370.609099997</v>
      </c>
      <c r="AP20" s="198">
        <f>AO20/AN20*100</f>
        <v>73.1522642443216</v>
      </c>
      <c r="AQ20" s="198">
        <f t="shared" ref="AQ20" si="126">AO20/AM20*100</f>
        <v>52.119632118072211</v>
      </c>
      <c r="AR20" s="198">
        <f>AM20/AF20*100-100</f>
        <v>18.588391924551615</v>
      </c>
      <c r="AS20" s="198">
        <f>AS18-AS7</f>
        <v>3353615.5355000012</v>
      </c>
      <c r="AT20" s="198">
        <f>AT18-AT7</f>
        <v>6383035.6769999992</v>
      </c>
      <c r="AU20" s="198">
        <f t="shared" ref="AU20:AV20" si="127">AU18-AU7</f>
        <v>6079554.2887000013</v>
      </c>
      <c r="AV20" s="198">
        <f t="shared" si="127"/>
        <v>5234296.9342460623</v>
      </c>
      <c r="AW20" s="198">
        <f>AU20/AT20*100</f>
        <v>95.245500673080471</v>
      </c>
      <c r="AX20" s="198">
        <f>AX18-AX7</f>
        <v>2628084.2410000023</v>
      </c>
      <c r="AY20" s="198">
        <f>AX20/AV20*100</f>
        <v>50.208925363126092</v>
      </c>
      <c r="AZ20" s="198">
        <f>AX20/AT20*100</f>
        <v>41.172952400529134</v>
      </c>
      <c r="BA20" s="198">
        <f>BA18-BA7</f>
        <v>7474688.3318000045</v>
      </c>
      <c r="BB20" s="198">
        <f>BB18-BB7</f>
        <v>5118858.1321785729</v>
      </c>
      <c r="BC20" s="198">
        <f t="shared" ref="BC20" si="128">BC18-BC7</f>
        <v>2833942.7475999985</v>
      </c>
      <c r="BD20" s="198">
        <f>BC20/BB20*100</f>
        <v>55.36279135741313</v>
      </c>
      <c r="BE20" s="198">
        <f>BC20/BA20*100</f>
        <v>37.913858368427078</v>
      </c>
      <c r="BF20" s="198">
        <f>BA20/AT20*100-100</f>
        <v>17.102405658385365</v>
      </c>
      <c r="BG20" s="198">
        <f>BC20-AX20</f>
        <v>205858.50659999624</v>
      </c>
      <c r="BH20" s="198">
        <f>BH18-BH7</f>
        <v>10449184.759999998</v>
      </c>
      <c r="BI20" s="198">
        <f>BI18-BI7</f>
        <v>11400616.965099998</v>
      </c>
      <c r="BJ20" s="198">
        <f>BJ18-BJ7</f>
        <v>7281097.7957972456</v>
      </c>
      <c r="BK20" s="198">
        <f>+BI20/BH20*100</f>
        <v>109.10532474018575</v>
      </c>
      <c r="BL20" s="198">
        <f>BL18-BL7</f>
        <v>4862643.3424000004</v>
      </c>
      <c r="BM20" s="198">
        <f>BL20/BK20*100</f>
        <v>4456834.1224220637</v>
      </c>
      <c r="BN20" s="198">
        <f>BL20/BJ20*100</f>
        <v>66.784480565647513</v>
      </c>
      <c r="BO20" s="198">
        <f>BL20/BH20*100</f>
        <v>46.536102615530758</v>
      </c>
      <c r="BP20" s="198">
        <f>BP18-BP7</f>
        <v>12569496.266600002</v>
      </c>
      <c r="BQ20" s="198">
        <f>BQ18-BQ7</f>
        <v>9071325.0736087263</v>
      </c>
      <c r="BR20" s="198">
        <f>BR18-BR7</f>
        <v>7239057.5222999975</v>
      </c>
      <c r="BS20" s="198">
        <f>BR20/BQ20*100</f>
        <v>79.801544576554107</v>
      </c>
      <c r="BT20" s="198">
        <f>BR20/BP20*100</f>
        <v>57.592264389590639</v>
      </c>
      <c r="BU20" s="198">
        <f>BP20/BH20*100-100</f>
        <v>20.291645284296834</v>
      </c>
      <c r="BV20" s="198">
        <f>BR20-BL20</f>
        <v>2376414.1798999971</v>
      </c>
      <c r="BW20" s="199">
        <f>BW18-BW7</f>
        <v>1057523.0150000001</v>
      </c>
      <c r="BX20" s="199">
        <f>BX18-BX7</f>
        <v>1243681.3965999992</v>
      </c>
      <c r="BY20" s="199">
        <f t="shared" ref="BY20" si="129">BY18-BY7</f>
        <v>802474.4595439632</v>
      </c>
      <c r="BZ20" s="199">
        <f>BX20/BW20*100</f>
        <v>117.60324635582509</v>
      </c>
      <c r="CA20" s="199">
        <f>CA18-CA7</f>
        <v>758824.36140000029</v>
      </c>
      <c r="CB20" s="199">
        <f>CA20/BY20*100</f>
        <v>94.560562317613346</v>
      </c>
      <c r="CC20" s="199">
        <f>CA20/BW20*100</f>
        <v>71.754879150313357</v>
      </c>
      <c r="CD20" s="199">
        <f t="shared" ref="CD20:CF20" si="130">CD18-CD7</f>
        <v>1304607.7340000002</v>
      </c>
      <c r="CE20" s="199">
        <f t="shared" si="130"/>
        <v>973414.6029285714</v>
      </c>
      <c r="CF20" s="199">
        <f t="shared" si="130"/>
        <v>960206.89999999944</v>
      </c>
      <c r="CG20" s="199">
        <f>CF20/CE20*100</f>
        <v>98.643157510804144</v>
      </c>
      <c r="CH20" s="199">
        <f>CF20/CD20*100</f>
        <v>73.601196357770419</v>
      </c>
      <c r="CI20" s="199">
        <f>CD20/BW20*100-100</f>
        <v>23.364476753255346</v>
      </c>
      <c r="CJ20" s="199">
        <f>CF20-CA20</f>
        <v>201382.53859999916</v>
      </c>
      <c r="CK20" s="199">
        <f t="shared" ref="CK20:CM20" si="131">CK18-CK7</f>
        <v>434630.30000000005</v>
      </c>
      <c r="CL20" s="199">
        <f t="shared" si="131"/>
        <v>593386.20399999968</v>
      </c>
      <c r="CM20" s="199">
        <f t="shared" si="131"/>
        <v>321569.52165354323</v>
      </c>
      <c r="CN20" s="199">
        <f>CL20/CK20*100</f>
        <v>136.52665357201272</v>
      </c>
      <c r="CO20" s="199">
        <f t="shared" ref="CO20" si="132">CO18-CO7</f>
        <v>322951.51899999997</v>
      </c>
      <c r="CP20" s="199">
        <f>CO20/CM20*100</f>
        <v>100.42976627242233</v>
      </c>
      <c r="CQ20" s="199">
        <f>CO20/CK20*100</f>
        <v>74.304879112201789</v>
      </c>
      <c r="CR20" s="199">
        <f t="shared" ref="CR20" si="133">CR18-CR7</f>
        <v>546386.1</v>
      </c>
      <c r="CS20" s="199">
        <f>CS18-CS7</f>
        <v>404962.42653968255</v>
      </c>
      <c r="CT20" s="199">
        <f>CT18-CT7</f>
        <v>371705.23200000002</v>
      </c>
      <c r="CU20" s="199">
        <f>CT20/CS20*100</f>
        <v>91.787585128857955</v>
      </c>
      <c r="CV20" s="199">
        <f>CT20/CR20*100</f>
        <v>68.029774549535588</v>
      </c>
      <c r="CW20" s="199">
        <f>CR20/CK20*100-100</f>
        <v>25.712841465493753</v>
      </c>
      <c r="CX20" s="199">
        <f>CT20-CO20</f>
        <v>48753.713000000047</v>
      </c>
      <c r="CY20" s="199">
        <f t="shared" ref="CY20:DA20" si="134">CY18-CY7</f>
        <v>3493848.6679999996</v>
      </c>
      <c r="CZ20" s="199">
        <f t="shared" si="134"/>
        <v>3452309.1433999985</v>
      </c>
      <c r="DA20" s="199">
        <f t="shared" si="134"/>
        <v>2309992.8205916532</v>
      </c>
      <c r="DB20" s="199">
        <f>CZ20/CY20*100</f>
        <v>98.811066862155201</v>
      </c>
      <c r="DC20" s="199">
        <f>DC18-DC7</f>
        <v>1559251.6098</v>
      </c>
      <c r="DD20" s="199">
        <f>DC20/DA20*100</f>
        <v>67.500279477086536</v>
      </c>
      <c r="DE20" s="199">
        <f>DC20/CY20*100</f>
        <v>44.628481596272735</v>
      </c>
      <c r="DF20" s="199">
        <f t="shared" ref="DF20:DG20" si="135">DF18-DF7</f>
        <v>3978700.6819999991</v>
      </c>
      <c r="DG20" s="199">
        <f t="shared" si="135"/>
        <v>2866098.9627976189</v>
      </c>
      <c r="DH20" s="199">
        <f>DH18-DH7</f>
        <v>2080458.2072000003</v>
      </c>
      <c r="DI20" s="199">
        <f>DH20/DG20*100</f>
        <v>72.588498659838692</v>
      </c>
      <c r="DJ20" s="199">
        <f>DH20/DF20*100</f>
        <v>52.289889928442747</v>
      </c>
      <c r="DK20" s="199">
        <f>DF20/CY20*100-100</f>
        <v>13.87730437327572</v>
      </c>
      <c r="DL20" s="199">
        <f>DH20-DC20</f>
        <v>521206.59740000032</v>
      </c>
      <c r="DM20" s="199">
        <f t="shared" ref="DM20:DO20" si="136">DM18-DM7</f>
        <v>6021757.9992999993</v>
      </c>
      <c r="DN20" s="199">
        <f t="shared" si="136"/>
        <v>5877540.5705000004</v>
      </c>
      <c r="DO20" s="199">
        <f t="shared" si="136"/>
        <v>4251850.5980301183</v>
      </c>
      <c r="DP20" s="199">
        <f>DN20/DM20*100</f>
        <v>97.605061033393184</v>
      </c>
      <c r="DQ20" s="199">
        <f t="shared" ref="DQ20" si="137">DQ18-DQ7</f>
        <v>3071943.5590999988</v>
      </c>
      <c r="DR20" s="199">
        <f>DQ20/DO20*100</f>
        <v>72.249564942926966</v>
      </c>
      <c r="DS20" s="199">
        <f>DQ20/DM20*100</f>
        <v>51.014065318750731</v>
      </c>
      <c r="DT20" s="199">
        <f t="shared" ref="DT20:DV20" si="138">DT18-DT7</f>
        <v>7079546.6439999994</v>
      </c>
      <c r="DU20" s="199">
        <f t="shared" si="138"/>
        <v>5254254.4492420647</v>
      </c>
      <c r="DV20" s="199">
        <f t="shared" si="138"/>
        <v>3568794.4230000013</v>
      </c>
      <c r="DW20" s="199">
        <f>DV20/DU20*100</f>
        <v>67.921994594586224</v>
      </c>
      <c r="DX20" s="199">
        <f>DV20/DT20*100</f>
        <v>50.409928805605055</v>
      </c>
      <c r="DY20" s="199">
        <f t="shared" ref="DY20:DZ20" si="139">DY18-DY7</f>
        <v>3054667.3580000014</v>
      </c>
      <c r="DZ20" s="199">
        <f t="shared" si="139"/>
        <v>2215171.1439603167</v>
      </c>
      <c r="EA20" s="199">
        <f>EA18-EA7</f>
        <v>1404005.4085000004</v>
      </c>
      <c r="EB20" s="199">
        <f>EA20/DZ20*100</f>
        <v>63.381351473814263</v>
      </c>
      <c r="EC20" s="199">
        <f>EA20/DY20*100</f>
        <v>45.962628461753432</v>
      </c>
      <c r="ED20" s="199">
        <f>DT20/DM20*100-100</f>
        <v>17.566110176180487</v>
      </c>
      <c r="EE20" s="198">
        <f>DV20-DQ20</f>
        <v>496850.86390000256</v>
      </c>
    </row>
    <row r="21" spans="1:135" x14ac:dyDescent="0.3">
      <c r="C21" s="446"/>
      <c r="D21" s="446"/>
      <c r="E21" s="446"/>
      <c r="F21" s="447"/>
      <c r="G21" s="446"/>
      <c r="H21" s="447"/>
      <c r="I21" s="447"/>
      <c r="J21" s="446"/>
      <c r="K21" s="446"/>
      <c r="L21" s="446"/>
      <c r="M21" s="446"/>
      <c r="N21" s="447"/>
      <c r="O21" s="446"/>
      <c r="P21" s="446"/>
      <c r="Q21" s="446"/>
      <c r="R21" s="446"/>
      <c r="S21" s="446"/>
      <c r="T21" s="446"/>
      <c r="U21" s="446"/>
      <c r="V21" s="446"/>
      <c r="W21" s="446"/>
      <c r="X21" s="446"/>
      <c r="Y21" s="446"/>
      <c r="Z21" s="446"/>
      <c r="AA21" s="446"/>
      <c r="AB21" s="446"/>
      <c r="AC21" s="446"/>
      <c r="AD21" s="446"/>
      <c r="AE21" s="446"/>
      <c r="AF21" s="446"/>
      <c r="AG21" s="446"/>
      <c r="AH21" s="446"/>
      <c r="AI21" s="446"/>
      <c r="AJ21" s="446"/>
      <c r="AK21" s="446"/>
      <c r="AL21" s="446"/>
      <c r="AM21" s="446"/>
      <c r="AN21" s="446"/>
      <c r="AO21" s="446"/>
      <c r="AP21" s="446"/>
      <c r="AQ21" s="446"/>
      <c r="AR21" s="446"/>
      <c r="AS21" s="446"/>
      <c r="AT21" s="446"/>
      <c r="AU21" s="446"/>
      <c r="AV21" s="446"/>
      <c r="AW21" s="446"/>
      <c r="AX21" s="448"/>
      <c r="AY21" s="446"/>
      <c r="AZ21" s="446"/>
      <c r="BA21" s="446"/>
      <c r="BB21" s="446"/>
      <c r="BC21" s="446"/>
      <c r="BD21" s="446"/>
      <c r="BE21" s="446"/>
      <c r="BF21" s="446"/>
      <c r="BG21" s="446"/>
      <c r="BH21" s="446"/>
      <c r="BI21" s="446"/>
      <c r="BJ21" s="446"/>
      <c r="BK21" s="446"/>
      <c r="BL21" s="448"/>
      <c r="BM21" s="446"/>
      <c r="BN21" s="446"/>
      <c r="BO21" s="446"/>
      <c r="BP21" s="446"/>
      <c r="BQ21" s="446"/>
      <c r="BR21" s="446"/>
      <c r="BS21" s="446"/>
      <c r="BT21" s="446"/>
      <c r="BU21" s="446"/>
      <c r="BV21" s="446"/>
      <c r="BW21" s="446"/>
      <c r="BX21" s="446"/>
      <c r="BY21" s="446"/>
      <c r="BZ21" s="446"/>
      <c r="CA21" s="446"/>
      <c r="CB21" s="446"/>
      <c r="CC21" s="446"/>
      <c r="CD21" s="446"/>
      <c r="CE21" s="446"/>
      <c r="CF21" s="446"/>
      <c r="CG21" s="446"/>
      <c r="CH21" s="446"/>
      <c r="CI21" s="446"/>
      <c r="CJ21" s="446"/>
      <c r="CK21" s="446"/>
      <c r="CL21" s="446"/>
      <c r="CM21" s="446"/>
      <c r="CN21" s="446"/>
      <c r="CO21" s="446"/>
      <c r="CP21" s="446"/>
      <c r="CQ21" s="446"/>
      <c r="CR21" s="446"/>
      <c r="CS21" s="446"/>
      <c r="CT21" s="446"/>
      <c r="CU21" s="446"/>
      <c r="CV21" s="446"/>
      <c r="CW21" s="446"/>
      <c r="CX21" s="446"/>
      <c r="CY21" s="446"/>
      <c r="CZ21" s="446"/>
      <c r="DA21" s="446"/>
      <c r="DB21" s="446"/>
      <c r="DC21" s="446"/>
      <c r="DD21" s="446"/>
      <c r="DE21" s="446"/>
      <c r="DF21" s="446"/>
      <c r="DG21" s="446"/>
      <c r="DH21" s="446"/>
      <c r="DI21" s="446"/>
      <c r="DJ21" s="446"/>
      <c r="DK21" s="446"/>
      <c r="DL21" s="446"/>
      <c r="DM21" s="446"/>
      <c r="DN21" s="446"/>
      <c r="DO21" s="446"/>
      <c r="DP21" s="446"/>
      <c r="DQ21" s="446"/>
      <c r="DR21" s="446"/>
      <c r="DS21" s="446"/>
      <c r="DT21" s="446"/>
      <c r="DU21" s="446"/>
      <c r="DV21" s="446"/>
      <c r="DW21" s="446"/>
      <c r="DX21" s="446"/>
      <c r="DY21" s="446"/>
      <c r="DZ21" s="446"/>
      <c r="EA21" s="446"/>
      <c r="EB21" s="446"/>
      <c r="EC21" s="446"/>
      <c r="ED21" s="446"/>
      <c r="EE21" s="446"/>
    </row>
    <row r="22" spans="1:135" hidden="1" x14ac:dyDescent="0.3">
      <c r="A22" s="144" t="s">
        <v>139</v>
      </c>
    </row>
    <row r="23" spans="1:135" ht="44.25" customHeight="1" x14ac:dyDescent="0.3">
      <c r="A23" s="227"/>
      <c r="B23" s="227"/>
      <c r="C23" s="227"/>
      <c r="D23" s="227"/>
      <c r="E23" s="227"/>
      <c r="F23" s="227"/>
      <c r="G23" s="227"/>
      <c r="H23" s="227"/>
      <c r="I23" s="227"/>
      <c r="J23" s="227"/>
      <c r="K23" s="227"/>
      <c r="L23" s="227"/>
      <c r="M23" s="227"/>
      <c r="N23" s="227"/>
      <c r="O23" s="227"/>
      <c r="P23" s="227"/>
    </row>
    <row r="24" spans="1:135" hidden="1" x14ac:dyDescent="0.3">
      <c r="A24" s="144" t="s">
        <v>139</v>
      </c>
    </row>
  </sheetData>
  <mergeCells count="63">
    <mergeCell ref="A23:P23"/>
    <mergeCell ref="G19:I19"/>
    <mergeCell ref="CD5:CH5"/>
    <mergeCell ref="CI5:CI6"/>
    <mergeCell ref="BW5:CC5"/>
    <mergeCell ref="C5:I5"/>
    <mergeCell ref="R5:X5"/>
    <mergeCell ref="A4:A6"/>
    <mergeCell ref="B4:B6"/>
    <mergeCell ref="Q4:Q6"/>
    <mergeCell ref="CW5:CW6"/>
    <mergeCell ref="BP5:BT5"/>
    <mergeCell ref="AS5:AS6"/>
    <mergeCell ref="BV5:BV6"/>
    <mergeCell ref="DT5:EC5"/>
    <mergeCell ref="CY4:DL4"/>
    <mergeCell ref="DM5:DS5"/>
    <mergeCell ref="DM4:EE4"/>
    <mergeCell ref="EE5:EE6"/>
    <mergeCell ref="ED5:ED6"/>
    <mergeCell ref="DF5:DJ5"/>
    <mergeCell ref="DL5:DL6"/>
    <mergeCell ref="CY5:DE5"/>
    <mergeCell ref="R1:AE1"/>
    <mergeCell ref="CA2:CH2"/>
    <mergeCell ref="AM5:AQ5"/>
    <mergeCell ref="J5:N5"/>
    <mergeCell ref="CJ5:CJ6"/>
    <mergeCell ref="BW4:CJ4"/>
    <mergeCell ref="BG5:BG6"/>
    <mergeCell ref="AF5:AL5"/>
    <mergeCell ref="AT4:BG4"/>
    <mergeCell ref="C1:Q1"/>
    <mergeCell ref="C2:Q2"/>
    <mergeCell ref="R2:AE2"/>
    <mergeCell ref="AE5:AE6"/>
    <mergeCell ref="AD5:AD6"/>
    <mergeCell ref="R4:AE4"/>
    <mergeCell ref="O5:O6"/>
    <mergeCell ref="CY2:DL2"/>
    <mergeCell ref="BH5:BO5"/>
    <mergeCell ref="BU5:BU6"/>
    <mergeCell ref="BA5:BE5"/>
    <mergeCell ref="AD3:AE3"/>
    <mergeCell ref="CO2:CX2"/>
    <mergeCell ref="DK5:DK6"/>
    <mergeCell ref="CK5:CQ5"/>
    <mergeCell ref="CX5:CX6"/>
    <mergeCell ref="AR5:AR6"/>
    <mergeCell ref="CK4:CX4"/>
    <mergeCell ref="CI3:CJ3"/>
    <mergeCell ref="BU3:BV3"/>
    <mergeCell ref="CR5:CV5"/>
    <mergeCell ref="BH4:BV4"/>
    <mergeCell ref="AT5:AZ5"/>
    <mergeCell ref="BF3:BG3"/>
    <mergeCell ref="P5:P6"/>
    <mergeCell ref="O3:Q3"/>
    <mergeCell ref="C4:P4"/>
    <mergeCell ref="AR3:AS3"/>
    <mergeCell ref="BF5:BF6"/>
    <mergeCell ref="Y5:AC5"/>
    <mergeCell ref="AF4:AS4"/>
  </mergeCells>
  <conditionalFormatting sqref="AD7:AD16">
    <cfRule type="cellIs" dxfId="2" priority="128" stopIfTrue="1" operator="lessThan">
      <formula>-1</formula>
    </cfRule>
  </conditionalFormatting>
  <conditionalFormatting sqref="S19:V19">
    <cfRule type="cellIs" dxfId="1" priority="2" stopIfTrue="1" operator="lessThan">
      <formula>-1000</formula>
    </cfRule>
  </conditionalFormatting>
  <conditionalFormatting sqref="R19:V19">
    <cfRule type="cellIs" dxfId="0" priority="1" stopIfTrue="1" operator="lessThan">
      <formula>-1</formula>
    </cfRule>
  </conditionalFormatting>
  <pageMargins left="0.17" right="0.2" top="0.32" bottom="0.15748031496063" header="0.28999999999999998" footer="0.15748031496063"/>
  <pageSetup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4"/>
  <sheetViews>
    <sheetView workbookViewId="0">
      <selection activeCell="C9" sqref="C9"/>
    </sheetView>
  </sheetViews>
  <sheetFormatPr defaultRowHeight="15" x14ac:dyDescent="0.2"/>
  <cols>
    <col min="2" max="2" width="17.5" customWidth="1"/>
    <col min="3" max="5" width="14" customWidth="1"/>
    <col min="6" max="6" width="18.625" customWidth="1"/>
    <col min="7" max="7" width="27.75" customWidth="1"/>
  </cols>
  <sheetData>
    <row r="2" spans="1:7" ht="45" x14ac:dyDescent="0.2">
      <c r="A2" s="235" t="s">
        <v>58</v>
      </c>
      <c r="B2" s="233" t="s">
        <v>56</v>
      </c>
      <c r="C2" s="237" t="s">
        <v>124</v>
      </c>
      <c r="D2" s="238"/>
      <c r="E2" s="239"/>
      <c r="F2" s="175" t="s">
        <v>133</v>
      </c>
      <c r="G2" s="179">
        <v>6.8000000000000005E-2</v>
      </c>
    </row>
    <row r="3" spans="1:7" ht="30" customHeight="1" x14ac:dyDescent="0.2">
      <c r="A3" s="236"/>
      <c r="B3" s="234"/>
      <c r="C3" s="177" t="s">
        <v>134</v>
      </c>
      <c r="D3" s="176" t="s">
        <v>135</v>
      </c>
      <c r="E3" s="175"/>
    </row>
    <row r="4" spans="1:7" x14ac:dyDescent="0.2">
      <c r="A4" s="166">
        <v>1</v>
      </c>
      <c r="B4" s="143" t="s">
        <v>59</v>
      </c>
    </row>
    <row r="5" spans="1:7" x14ac:dyDescent="0.2">
      <c r="A5" s="166">
        <v>2</v>
      </c>
      <c r="B5" s="143" t="s">
        <v>45</v>
      </c>
    </row>
    <row r="6" spans="1:7" x14ac:dyDescent="0.2">
      <c r="A6" s="166">
        <v>3</v>
      </c>
      <c r="B6" s="143" t="s">
        <v>46</v>
      </c>
    </row>
    <row r="7" spans="1:7" x14ac:dyDescent="0.2">
      <c r="A7" s="166">
        <v>4</v>
      </c>
      <c r="B7" s="143" t="s">
        <v>47</v>
      </c>
    </row>
    <row r="8" spans="1:7" x14ac:dyDescent="0.2">
      <c r="A8" s="166">
        <v>5</v>
      </c>
      <c r="B8" s="143" t="s">
        <v>48</v>
      </c>
    </row>
    <row r="9" spans="1:7" x14ac:dyDescent="0.2">
      <c r="A9" s="166">
        <v>6</v>
      </c>
      <c r="B9" s="143" t="s">
        <v>49</v>
      </c>
    </row>
    <row r="10" spans="1:7" x14ac:dyDescent="0.2">
      <c r="A10" s="166">
        <v>7</v>
      </c>
      <c r="B10" s="143" t="s">
        <v>50</v>
      </c>
    </row>
    <row r="11" spans="1:7" x14ac:dyDescent="0.2">
      <c r="A11" s="166">
        <v>8</v>
      </c>
      <c r="B11" s="143" t="s">
        <v>51</v>
      </c>
    </row>
    <row r="12" spans="1:7" x14ac:dyDescent="0.2">
      <c r="A12" s="166">
        <v>9</v>
      </c>
      <c r="B12" s="143" t="s">
        <v>52</v>
      </c>
    </row>
    <row r="13" spans="1:7" x14ac:dyDescent="0.2">
      <c r="A13" s="166">
        <v>10</v>
      </c>
      <c r="B13" s="143" t="s">
        <v>53</v>
      </c>
    </row>
    <row r="14" spans="1:7" x14ac:dyDescent="0.2">
      <c r="A14" s="165">
        <v>11</v>
      </c>
      <c r="B14" s="143" t="s">
        <v>54</v>
      </c>
    </row>
  </sheetData>
  <mergeCells count="3">
    <mergeCell ref="B2:B3"/>
    <mergeCell ref="A2:A3"/>
    <mergeCell ref="C2:E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118"/>
  <sheetViews>
    <sheetView topLeftCell="B1" workbookViewId="0">
      <pane xSplit="2" ySplit="10" topLeftCell="D11" activePane="bottomRight" state="frozen"/>
      <selection activeCell="B1" sqref="B1"/>
      <selection pane="topRight" activeCell="D1" sqref="D1"/>
      <selection pane="bottomLeft" activeCell="B12" sqref="B12"/>
      <selection pane="bottomRight" activeCell="D11" sqref="D11"/>
    </sheetView>
  </sheetViews>
  <sheetFormatPr defaultRowHeight="15" x14ac:dyDescent="0.2"/>
  <cols>
    <col min="1" max="1" width="0.875" style="1" hidden="1" customWidth="1"/>
    <col min="2" max="2" width="4.25" style="1" customWidth="1"/>
    <col min="3" max="3" width="14.625" style="1" customWidth="1"/>
    <col min="4" max="4" width="9.125" style="1" customWidth="1"/>
    <col min="5" max="5" width="10" style="1" customWidth="1"/>
    <col min="6" max="7" width="10.5" style="1" customWidth="1"/>
    <col min="8" max="8" width="7.125" style="1" customWidth="1"/>
    <col min="9" max="9" width="10" style="1" customWidth="1"/>
    <col min="10" max="10" width="10.125" style="1" customWidth="1"/>
    <col min="11" max="11" width="6.25" style="1" customWidth="1"/>
    <col min="12" max="12" width="10.25" style="1" customWidth="1"/>
    <col min="13" max="13" width="10" style="1" customWidth="1"/>
    <col min="14" max="14" width="6.125" style="1" customWidth="1"/>
    <col min="15" max="16" width="10.375" style="1" customWidth="1"/>
    <col min="17" max="17" width="10.125" style="1" customWidth="1"/>
    <col min="18" max="18" width="7.25" style="1" customWidth="1"/>
    <col min="19" max="19" width="8.875" style="1" customWidth="1"/>
    <col min="20" max="21" width="8.375" style="1" customWidth="1"/>
    <col min="22" max="22" width="10.75" style="1" customWidth="1"/>
    <col min="23" max="23" width="10.625" style="1" customWidth="1"/>
    <col min="24" max="24" width="10.5" style="1" customWidth="1"/>
    <col min="25" max="25" width="10.25" style="1" customWidth="1"/>
    <col min="26" max="26" width="11" style="1" customWidth="1"/>
    <col min="27" max="27" width="7.75" style="1" customWidth="1"/>
    <col min="28" max="28" width="8.75" style="1" customWidth="1"/>
    <col min="29" max="29" width="8.25" style="1" customWidth="1"/>
    <col min="30" max="30" width="6.625" style="1" customWidth="1"/>
    <col min="31" max="31" width="10.375" style="1" customWidth="1"/>
    <col min="32" max="32" width="11" style="1" customWidth="1"/>
    <col min="33" max="33" width="10.25" style="1" customWidth="1"/>
    <col min="34" max="34" width="10.375" style="1" customWidth="1"/>
    <col min="35" max="35" width="11.125" style="1" customWidth="1"/>
    <col min="36" max="36" width="9.25" style="1" customWidth="1"/>
    <col min="37" max="37" width="9.625" style="1" customWidth="1"/>
    <col min="38" max="38" width="9.25" style="1" customWidth="1"/>
    <col min="39" max="39" width="6.875" style="1" customWidth="1"/>
    <col min="40" max="41" width="9.125" style="1" customWidth="1"/>
    <col min="42" max="43" width="11.5" style="1" customWidth="1"/>
    <col min="44" max="44" width="11.75" style="1" customWidth="1"/>
    <col min="45" max="45" width="10.75" style="1" customWidth="1"/>
    <col min="46" max="46" width="10.375" style="1" customWidth="1"/>
    <col min="47" max="47" width="9" style="1" customWidth="1"/>
    <col min="48" max="48" width="9.625" style="1" customWidth="1"/>
    <col min="49" max="49" width="10.5" style="1" customWidth="1"/>
    <col min="50" max="50" width="10.25" style="1" customWidth="1"/>
    <col min="51" max="51" width="10.5" style="1" customWidth="1"/>
    <col min="52" max="52" width="12.25" style="1" customWidth="1"/>
    <col min="53" max="53" width="12" style="1" customWidth="1"/>
    <col min="54" max="54" width="13.125" style="1" customWidth="1"/>
    <col min="55" max="55" width="13.75" style="1" customWidth="1"/>
    <col min="56" max="56" width="10.875" style="1" customWidth="1"/>
    <col min="57" max="57" width="9.75" style="1" customWidth="1"/>
    <col min="58" max="58" width="8.625" style="1" customWidth="1"/>
    <col min="59" max="59" width="12.125" style="1" customWidth="1"/>
    <col min="60" max="60" width="11.625" style="1" customWidth="1"/>
    <col min="61" max="61" width="10.25" style="1" customWidth="1"/>
    <col min="62" max="62" width="9.5" style="1" customWidth="1"/>
    <col min="63" max="63" width="7.5" style="1" customWidth="1"/>
    <col min="64" max="64" width="9.375" style="1" customWidth="1"/>
    <col min="65" max="65" width="8" style="1" customWidth="1"/>
    <col min="66" max="66" width="8.125" style="1" customWidth="1"/>
    <col min="67" max="67" width="6.375" style="1" customWidth="1"/>
    <col min="68" max="68" width="8.25" style="1" customWidth="1"/>
    <col min="69" max="69" width="7.875" style="1" customWidth="1"/>
    <col min="70" max="70" width="11.375" style="1" customWidth="1"/>
    <col min="71" max="71" width="8.875" style="1" customWidth="1"/>
    <col min="72" max="72" width="7" style="1" customWidth="1"/>
    <col min="73" max="73" width="6.25" style="1" customWidth="1"/>
    <col min="74" max="74" width="7" style="1" customWidth="1"/>
    <col min="75" max="75" width="11.25" style="1" customWidth="1"/>
    <col min="76" max="76" width="10.625" style="1" customWidth="1"/>
    <col min="77" max="77" width="9.75" style="1" customWidth="1"/>
    <col min="78" max="78" width="8.875" style="1" customWidth="1"/>
    <col min="79" max="79" width="7.875" style="1" customWidth="1"/>
    <col min="80" max="80" width="12.75" style="1" bestFit="1" customWidth="1"/>
    <col min="81" max="16384" width="9" style="1"/>
  </cols>
  <sheetData>
    <row r="1" spans="2:80" ht="15.75" customHeight="1" x14ac:dyDescent="0.2">
      <c r="B1" s="240" t="s">
        <v>5</v>
      </c>
      <c r="C1" s="240"/>
      <c r="D1" s="240"/>
      <c r="E1" s="240"/>
      <c r="F1" s="240"/>
      <c r="G1" s="240"/>
      <c r="H1" s="240"/>
      <c r="I1" s="240"/>
      <c r="J1" s="240"/>
      <c r="K1" s="240"/>
      <c r="L1" s="240"/>
      <c r="M1" s="240"/>
      <c r="N1" s="240"/>
      <c r="O1" s="240"/>
      <c r="P1" s="240"/>
      <c r="Q1" s="240"/>
      <c r="R1" s="240"/>
      <c r="S1" s="42"/>
      <c r="T1" s="36"/>
      <c r="U1" s="36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</row>
    <row r="2" spans="2:80" ht="30" customHeight="1" x14ac:dyDescent="0.2">
      <c r="B2" s="241" t="s">
        <v>103</v>
      </c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43"/>
      <c r="T2" s="37"/>
      <c r="U2" s="37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7"/>
      <c r="AO2" s="7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9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6"/>
    </row>
    <row r="3" spans="2:80" ht="13.5" customHeight="1" x14ac:dyDescent="0.2">
      <c r="C3" s="10"/>
      <c r="G3" s="3"/>
      <c r="O3" s="242" t="s">
        <v>4</v>
      </c>
      <c r="P3" s="242"/>
      <c r="Q3" s="242"/>
      <c r="R3" s="242"/>
      <c r="S3" s="11"/>
      <c r="T3" s="11"/>
      <c r="U3" s="11"/>
      <c r="V3" s="11"/>
      <c r="W3" s="11"/>
      <c r="X3" s="11"/>
      <c r="Y3" s="242"/>
      <c r="Z3" s="242"/>
      <c r="AA3" s="242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</row>
    <row r="4" spans="2:80" ht="16.5" customHeight="1" x14ac:dyDescent="0.2">
      <c r="B4" s="313" t="s">
        <v>1</v>
      </c>
      <c r="C4" s="254" t="s">
        <v>6</v>
      </c>
      <c r="D4" s="255" t="s">
        <v>7</v>
      </c>
      <c r="E4" s="255" t="s">
        <v>8</v>
      </c>
      <c r="F4" s="324" t="s">
        <v>9</v>
      </c>
      <c r="G4" s="324"/>
      <c r="H4" s="325"/>
      <c r="I4" s="330" t="s">
        <v>10</v>
      </c>
      <c r="J4" s="330"/>
      <c r="K4" s="331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253"/>
      <c r="Z4" s="253"/>
      <c r="AA4" s="253"/>
      <c r="AB4" s="253"/>
      <c r="AC4" s="253"/>
      <c r="AD4" s="253"/>
      <c r="AE4" s="253"/>
      <c r="AF4" s="253"/>
      <c r="AG4" s="253"/>
      <c r="AH4" s="253"/>
      <c r="AI4" s="253"/>
      <c r="AJ4" s="253"/>
      <c r="AK4" s="253"/>
      <c r="AL4" s="253"/>
      <c r="AM4" s="253"/>
      <c r="AN4" s="253"/>
      <c r="AO4" s="253"/>
      <c r="AP4" s="253"/>
      <c r="AQ4" s="253"/>
      <c r="AR4" s="253"/>
      <c r="AS4" s="253"/>
      <c r="AT4" s="253"/>
      <c r="AU4" s="253"/>
      <c r="AV4" s="253"/>
      <c r="AW4" s="253"/>
      <c r="AX4" s="253"/>
      <c r="AY4" s="253"/>
      <c r="AZ4" s="253"/>
      <c r="BA4" s="253"/>
      <c r="BB4" s="253"/>
      <c r="BC4" s="253"/>
      <c r="BD4" s="253"/>
      <c r="BE4" s="253"/>
      <c r="BF4" s="12"/>
      <c r="BG4" s="318" t="s">
        <v>11</v>
      </c>
      <c r="BH4" s="319"/>
      <c r="BI4" s="253"/>
      <c r="BJ4" s="253"/>
      <c r="BK4" s="253"/>
      <c r="BL4" s="253"/>
      <c r="BM4" s="253"/>
      <c r="BN4" s="253"/>
      <c r="BO4" s="253"/>
      <c r="BP4" s="253"/>
      <c r="BQ4" s="253"/>
      <c r="BR4" s="253"/>
      <c r="BS4" s="253"/>
      <c r="BT4" s="12"/>
      <c r="BU4" s="12"/>
      <c r="BV4" s="12"/>
      <c r="BW4" s="279" t="s">
        <v>12</v>
      </c>
      <c r="BX4" s="280"/>
    </row>
    <row r="5" spans="2:80" ht="18" customHeight="1" x14ac:dyDescent="0.2">
      <c r="B5" s="313"/>
      <c r="C5" s="254"/>
      <c r="D5" s="256"/>
      <c r="E5" s="256"/>
      <c r="F5" s="326"/>
      <c r="G5" s="326"/>
      <c r="H5" s="327"/>
      <c r="I5" s="332"/>
      <c r="J5" s="332"/>
      <c r="K5" s="333"/>
      <c r="L5" s="339" t="s">
        <v>13</v>
      </c>
      <c r="M5" s="340"/>
      <c r="N5" s="340"/>
      <c r="O5" s="340"/>
      <c r="P5" s="340"/>
      <c r="Q5" s="340"/>
      <c r="R5" s="340"/>
      <c r="S5" s="340"/>
      <c r="T5" s="340"/>
      <c r="U5" s="340"/>
      <c r="V5" s="340"/>
      <c r="W5" s="340"/>
      <c r="X5" s="340"/>
      <c r="Y5" s="340"/>
      <c r="Z5" s="340"/>
      <c r="AA5" s="340"/>
      <c r="AB5" s="340"/>
      <c r="AC5" s="340"/>
      <c r="AD5" s="340"/>
      <c r="AE5" s="340"/>
      <c r="AF5" s="340"/>
      <c r="AG5" s="340"/>
      <c r="AH5" s="340"/>
      <c r="AI5" s="340"/>
      <c r="AJ5" s="340"/>
      <c r="AK5" s="340"/>
      <c r="AL5" s="340"/>
      <c r="AM5" s="341"/>
      <c r="AN5" s="317"/>
      <c r="AO5" s="317"/>
      <c r="AP5" s="317"/>
      <c r="AQ5" s="317"/>
      <c r="AR5" s="317"/>
      <c r="AS5" s="317"/>
      <c r="AT5" s="317"/>
      <c r="AU5" s="317"/>
      <c r="AV5" s="293"/>
      <c r="AW5" s="294"/>
      <c r="AX5" s="294"/>
      <c r="AY5" s="294"/>
      <c r="AZ5" s="294"/>
      <c r="BA5" s="294"/>
      <c r="BB5" s="294"/>
      <c r="BC5" s="294"/>
      <c r="BD5" s="294"/>
      <c r="BE5" s="295"/>
      <c r="BF5" s="286" t="s">
        <v>15</v>
      </c>
      <c r="BG5" s="320"/>
      <c r="BH5" s="321"/>
      <c r="BI5" s="293" t="s">
        <v>14</v>
      </c>
      <c r="BJ5" s="294"/>
      <c r="BK5" s="294"/>
      <c r="BL5" s="295"/>
      <c r="BM5" s="285"/>
      <c r="BN5" s="302"/>
      <c r="BO5" s="41"/>
      <c r="BP5" s="285"/>
      <c r="BQ5" s="285"/>
      <c r="BR5" s="285"/>
      <c r="BS5" s="285"/>
      <c r="BT5" s="285"/>
      <c r="BU5" s="285"/>
      <c r="BV5" s="286" t="s">
        <v>16</v>
      </c>
      <c r="BW5" s="281"/>
      <c r="BX5" s="282"/>
    </row>
    <row r="6" spans="2:80" ht="37.5" customHeight="1" x14ac:dyDescent="0.2">
      <c r="B6" s="313"/>
      <c r="C6" s="254"/>
      <c r="D6" s="256"/>
      <c r="E6" s="256"/>
      <c r="F6" s="326"/>
      <c r="G6" s="326"/>
      <c r="H6" s="327"/>
      <c r="I6" s="332"/>
      <c r="J6" s="332"/>
      <c r="K6" s="333"/>
      <c r="L6" s="336" t="s">
        <v>17</v>
      </c>
      <c r="M6" s="337"/>
      <c r="N6" s="337"/>
      <c r="O6" s="337"/>
      <c r="P6" s="337"/>
      <c r="Q6" s="337"/>
      <c r="R6" s="338"/>
      <c r="S6" s="243" t="s">
        <v>74</v>
      </c>
      <c r="T6" s="243" t="s">
        <v>67</v>
      </c>
      <c r="U6" s="251" t="s">
        <v>68</v>
      </c>
      <c r="V6" s="246" t="s">
        <v>73</v>
      </c>
      <c r="W6" s="246" t="s">
        <v>18</v>
      </c>
      <c r="X6" s="246" t="s">
        <v>42</v>
      </c>
      <c r="Y6" s="259" t="s">
        <v>19</v>
      </c>
      <c r="Z6" s="259"/>
      <c r="AA6" s="260"/>
      <c r="AB6" s="243" t="s">
        <v>69</v>
      </c>
      <c r="AC6" s="243" t="s">
        <v>67</v>
      </c>
      <c r="AD6" s="251" t="s">
        <v>68</v>
      </c>
      <c r="AE6" s="246" t="s">
        <v>62</v>
      </c>
      <c r="AF6" s="246" t="s">
        <v>18</v>
      </c>
      <c r="AG6" s="246" t="s">
        <v>43</v>
      </c>
      <c r="AH6" s="342" t="s">
        <v>20</v>
      </c>
      <c r="AI6" s="343"/>
      <c r="AJ6" s="259" t="s">
        <v>70</v>
      </c>
      <c r="AK6" s="260"/>
      <c r="AL6" s="259" t="s">
        <v>21</v>
      </c>
      <c r="AM6" s="260"/>
      <c r="AN6" s="348" t="s">
        <v>36</v>
      </c>
      <c r="AO6" s="349"/>
      <c r="AP6" s="354" t="s">
        <v>22</v>
      </c>
      <c r="AQ6" s="285"/>
      <c r="AR6" s="285"/>
      <c r="AS6" s="285"/>
      <c r="AT6" s="285"/>
      <c r="AU6" s="302"/>
      <c r="AV6" s="363" t="s">
        <v>23</v>
      </c>
      <c r="AW6" s="364"/>
      <c r="AX6" s="271" t="s">
        <v>24</v>
      </c>
      <c r="AY6" s="272"/>
      <c r="AZ6" s="354" t="s">
        <v>25</v>
      </c>
      <c r="BA6" s="285"/>
      <c r="BB6" s="285"/>
      <c r="BC6" s="302"/>
      <c r="BD6" s="271" t="s">
        <v>26</v>
      </c>
      <c r="BE6" s="272"/>
      <c r="BF6" s="286"/>
      <c r="BG6" s="320"/>
      <c r="BH6" s="321"/>
      <c r="BI6" s="287" t="s">
        <v>63</v>
      </c>
      <c r="BJ6" s="288"/>
      <c r="BK6" s="296" t="s">
        <v>64</v>
      </c>
      <c r="BL6" s="297"/>
      <c r="BM6" s="303" t="s">
        <v>60</v>
      </c>
      <c r="BN6" s="297"/>
      <c r="BO6" s="277" t="s">
        <v>66</v>
      </c>
      <c r="BP6" s="307" t="s">
        <v>71</v>
      </c>
      <c r="BQ6" s="308"/>
      <c r="BR6" s="265" t="s">
        <v>27</v>
      </c>
      <c r="BS6" s="266"/>
      <c r="BT6" s="271" t="s">
        <v>26</v>
      </c>
      <c r="BU6" s="272"/>
      <c r="BV6" s="286"/>
      <c r="BW6" s="281"/>
      <c r="BX6" s="282"/>
    </row>
    <row r="7" spans="2:80" ht="34.5" customHeight="1" x14ac:dyDescent="0.2">
      <c r="B7" s="313"/>
      <c r="C7" s="254"/>
      <c r="D7" s="256"/>
      <c r="E7" s="256"/>
      <c r="F7" s="326"/>
      <c r="G7" s="326"/>
      <c r="H7" s="327"/>
      <c r="I7" s="332"/>
      <c r="J7" s="332"/>
      <c r="K7" s="333"/>
      <c r="L7" s="259" t="s">
        <v>28</v>
      </c>
      <c r="M7" s="259"/>
      <c r="N7" s="260"/>
      <c r="O7" s="259" t="s">
        <v>29</v>
      </c>
      <c r="P7" s="259"/>
      <c r="Q7" s="259"/>
      <c r="R7" s="260"/>
      <c r="S7" s="244"/>
      <c r="T7" s="244"/>
      <c r="U7" s="252"/>
      <c r="V7" s="247"/>
      <c r="W7" s="249"/>
      <c r="X7" s="258"/>
      <c r="Y7" s="261"/>
      <c r="Z7" s="261"/>
      <c r="AA7" s="262"/>
      <c r="AB7" s="244"/>
      <c r="AC7" s="244"/>
      <c r="AD7" s="252"/>
      <c r="AE7" s="258"/>
      <c r="AF7" s="258"/>
      <c r="AG7" s="258"/>
      <c r="AH7" s="344"/>
      <c r="AI7" s="345"/>
      <c r="AJ7" s="261"/>
      <c r="AK7" s="262"/>
      <c r="AL7" s="261"/>
      <c r="AM7" s="262"/>
      <c r="AN7" s="350"/>
      <c r="AO7" s="351"/>
      <c r="AP7" s="348" t="s">
        <v>30</v>
      </c>
      <c r="AQ7" s="349"/>
      <c r="AR7" s="348" t="s">
        <v>31</v>
      </c>
      <c r="AS7" s="349"/>
      <c r="AT7" s="348" t="s">
        <v>32</v>
      </c>
      <c r="AU7" s="349"/>
      <c r="AV7" s="365"/>
      <c r="AW7" s="366"/>
      <c r="AX7" s="273"/>
      <c r="AY7" s="274"/>
      <c r="AZ7" s="355" t="s">
        <v>33</v>
      </c>
      <c r="BA7" s="356"/>
      <c r="BB7" s="359" t="s">
        <v>34</v>
      </c>
      <c r="BC7" s="360"/>
      <c r="BD7" s="273"/>
      <c r="BE7" s="274"/>
      <c r="BF7" s="286"/>
      <c r="BG7" s="320"/>
      <c r="BH7" s="321"/>
      <c r="BI7" s="289"/>
      <c r="BJ7" s="290"/>
      <c r="BK7" s="298"/>
      <c r="BL7" s="299"/>
      <c r="BM7" s="304" t="s">
        <v>61</v>
      </c>
      <c r="BN7" s="299"/>
      <c r="BO7" s="278"/>
      <c r="BP7" s="309"/>
      <c r="BQ7" s="310"/>
      <c r="BR7" s="267"/>
      <c r="BS7" s="268"/>
      <c r="BT7" s="273"/>
      <c r="BU7" s="274"/>
      <c r="BV7" s="286"/>
      <c r="BW7" s="281"/>
      <c r="BX7" s="282"/>
    </row>
    <row r="8" spans="2:80" ht="70.5" customHeight="1" x14ac:dyDescent="0.2">
      <c r="B8" s="313"/>
      <c r="C8" s="254"/>
      <c r="D8" s="256"/>
      <c r="E8" s="256"/>
      <c r="F8" s="328"/>
      <c r="G8" s="328"/>
      <c r="H8" s="329"/>
      <c r="I8" s="334"/>
      <c r="J8" s="334"/>
      <c r="K8" s="335"/>
      <c r="L8" s="263"/>
      <c r="M8" s="263"/>
      <c r="N8" s="264"/>
      <c r="O8" s="263"/>
      <c r="P8" s="263"/>
      <c r="Q8" s="263"/>
      <c r="R8" s="264"/>
      <c r="S8" s="244"/>
      <c r="T8" s="244"/>
      <c r="U8" s="252"/>
      <c r="V8" s="247"/>
      <c r="W8" s="249"/>
      <c r="X8" s="258"/>
      <c r="Y8" s="263"/>
      <c r="Z8" s="263"/>
      <c r="AA8" s="264"/>
      <c r="AB8" s="244"/>
      <c r="AC8" s="244"/>
      <c r="AD8" s="252"/>
      <c r="AE8" s="258"/>
      <c r="AF8" s="258"/>
      <c r="AG8" s="258"/>
      <c r="AH8" s="346"/>
      <c r="AI8" s="347"/>
      <c r="AJ8" s="263"/>
      <c r="AK8" s="264"/>
      <c r="AL8" s="263"/>
      <c r="AM8" s="264"/>
      <c r="AN8" s="352"/>
      <c r="AO8" s="353"/>
      <c r="AP8" s="352"/>
      <c r="AQ8" s="353"/>
      <c r="AR8" s="352"/>
      <c r="AS8" s="353"/>
      <c r="AT8" s="352"/>
      <c r="AU8" s="353"/>
      <c r="AV8" s="367"/>
      <c r="AW8" s="368"/>
      <c r="AX8" s="275"/>
      <c r="AY8" s="276"/>
      <c r="AZ8" s="357"/>
      <c r="BA8" s="358"/>
      <c r="BB8" s="361"/>
      <c r="BC8" s="362"/>
      <c r="BD8" s="275"/>
      <c r="BE8" s="276"/>
      <c r="BF8" s="286"/>
      <c r="BG8" s="322"/>
      <c r="BH8" s="323"/>
      <c r="BI8" s="291"/>
      <c r="BJ8" s="292"/>
      <c r="BK8" s="300"/>
      <c r="BL8" s="301"/>
      <c r="BM8" s="315"/>
      <c r="BN8" s="316"/>
      <c r="BO8" s="278"/>
      <c r="BP8" s="311"/>
      <c r="BQ8" s="312"/>
      <c r="BR8" s="269"/>
      <c r="BS8" s="270"/>
      <c r="BT8" s="275"/>
      <c r="BU8" s="276"/>
      <c r="BV8" s="286"/>
      <c r="BW8" s="283"/>
      <c r="BX8" s="284"/>
    </row>
    <row r="9" spans="2:80" ht="27.75" customHeight="1" x14ac:dyDescent="0.2">
      <c r="B9" s="313"/>
      <c r="C9" s="254"/>
      <c r="D9" s="257"/>
      <c r="E9" s="257"/>
      <c r="F9" s="25" t="s">
        <v>35</v>
      </c>
      <c r="G9" s="24" t="s">
        <v>0</v>
      </c>
      <c r="H9" s="24" t="s">
        <v>2</v>
      </c>
      <c r="I9" s="25" t="s">
        <v>35</v>
      </c>
      <c r="J9" s="24" t="s">
        <v>0</v>
      </c>
      <c r="K9" s="26" t="s">
        <v>2</v>
      </c>
      <c r="L9" s="25" t="s">
        <v>35</v>
      </c>
      <c r="M9" s="4" t="s">
        <v>0</v>
      </c>
      <c r="N9" s="26" t="s">
        <v>2</v>
      </c>
      <c r="O9" s="25" t="s">
        <v>35</v>
      </c>
      <c r="P9" s="25"/>
      <c r="Q9" s="4" t="s">
        <v>0</v>
      </c>
      <c r="R9" s="38" t="s">
        <v>2</v>
      </c>
      <c r="S9" s="244"/>
      <c r="T9" s="244"/>
      <c r="U9" s="252"/>
      <c r="V9" s="247"/>
      <c r="W9" s="249"/>
      <c r="X9" s="258"/>
      <c r="Y9" s="25" t="s">
        <v>35</v>
      </c>
      <c r="Z9" s="4" t="s">
        <v>0</v>
      </c>
      <c r="AA9" s="38" t="s">
        <v>2</v>
      </c>
      <c r="AB9" s="244"/>
      <c r="AC9" s="244"/>
      <c r="AD9" s="252"/>
      <c r="AE9" s="258"/>
      <c r="AF9" s="258"/>
      <c r="AG9" s="258"/>
      <c r="AH9" s="25" t="s">
        <v>35</v>
      </c>
      <c r="AI9" s="4" t="s">
        <v>0</v>
      </c>
      <c r="AJ9" s="25" t="s">
        <v>35</v>
      </c>
      <c r="AK9" s="4" t="s">
        <v>0</v>
      </c>
      <c r="AL9" s="25" t="s">
        <v>35</v>
      </c>
      <c r="AM9" s="4" t="s">
        <v>0</v>
      </c>
      <c r="AN9" s="25" t="s">
        <v>35</v>
      </c>
      <c r="AO9" s="4" t="s">
        <v>0</v>
      </c>
      <c r="AP9" s="25" t="s">
        <v>35</v>
      </c>
      <c r="AQ9" s="4" t="s">
        <v>0</v>
      </c>
      <c r="AR9" s="25" t="s">
        <v>35</v>
      </c>
      <c r="AS9" s="4" t="s">
        <v>0</v>
      </c>
      <c r="AT9" s="25" t="s">
        <v>35</v>
      </c>
      <c r="AU9" s="13" t="s">
        <v>0</v>
      </c>
      <c r="AV9" s="25" t="s">
        <v>35</v>
      </c>
      <c r="AW9" s="13" t="s">
        <v>0</v>
      </c>
      <c r="AX9" s="25" t="s">
        <v>35</v>
      </c>
      <c r="AY9" s="13" t="s">
        <v>0</v>
      </c>
      <c r="AZ9" s="25" t="s">
        <v>35</v>
      </c>
      <c r="BA9" s="13" t="s">
        <v>0</v>
      </c>
      <c r="BB9" s="25" t="s">
        <v>35</v>
      </c>
      <c r="BC9" s="13" t="s">
        <v>0</v>
      </c>
      <c r="BD9" s="25" t="s">
        <v>35</v>
      </c>
      <c r="BE9" s="14" t="s">
        <v>0</v>
      </c>
      <c r="BF9" s="14"/>
      <c r="BG9" s="25" t="s">
        <v>35</v>
      </c>
      <c r="BH9" s="13" t="s">
        <v>0</v>
      </c>
      <c r="BI9" s="25" t="s">
        <v>35</v>
      </c>
      <c r="BJ9" s="4" t="s">
        <v>0</v>
      </c>
      <c r="BK9" s="25" t="s">
        <v>35</v>
      </c>
      <c r="BL9" s="13" t="s">
        <v>0</v>
      </c>
      <c r="BM9" s="25" t="s">
        <v>72</v>
      </c>
      <c r="BN9" s="13" t="s">
        <v>0</v>
      </c>
      <c r="BO9" s="54"/>
      <c r="BP9" s="25" t="s">
        <v>35</v>
      </c>
      <c r="BQ9" s="13" t="s">
        <v>0</v>
      </c>
      <c r="BR9" s="25" t="s">
        <v>35</v>
      </c>
      <c r="BS9" s="13" t="s">
        <v>0</v>
      </c>
      <c r="BT9" s="25" t="s">
        <v>35</v>
      </c>
      <c r="BU9" s="13" t="s">
        <v>0</v>
      </c>
      <c r="BV9" s="13"/>
      <c r="BW9" s="25" t="s">
        <v>35</v>
      </c>
      <c r="BX9" s="13" t="s">
        <v>0</v>
      </c>
      <c r="BY9" s="25" t="s">
        <v>35</v>
      </c>
      <c r="BZ9" s="13" t="s">
        <v>0</v>
      </c>
      <c r="CA9" s="13" t="s">
        <v>44</v>
      </c>
    </row>
    <row r="10" spans="2:80" ht="12.75" customHeight="1" x14ac:dyDescent="0.2">
      <c r="B10" s="15"/>
      <c r="C10" s="15">
        <v>1</v>
      </c>
      <c r="D10" s="15">
        <v>2</v>
      </c>
      <c r="E10" s="15">
        <v>3</v>
      </c>
      <c r="F10" s="15">
        <v>5</v>
      </c>
      <c r="G10" s="16">
        <v>6</v>
      </c>
      <c r="H10" s="15">
        <v>7</v>
      </c>
      <c r="I10" s="15">
        <v>9</v>
      </c>
      <c r="J10" s="16">
        <v>10</v>
      </c>
      <c r="K10" s="15">
        <v>11</v>
      </c>
      <c r="L10" s="15">
        <v>13</v>
      </c>
      <c r="M10" s="16">
        <v>14</v>
      </c>
      <c r="N10" s="15">
        <v>15</v>
      </c>
      <c r="O10" s="15">
        <v>17</v>
      </c>
      <c r="P10" s="15"/>
      <c r="Q10" s="16">
        <v>18</v>
      </c>
      <c r="R10" s="39"/>
      <c r="S10" s="46"/>
      <c r="T10" s="46"/>
      <c r="U10" s="44"/>
      <c r="V10" s="248"/>
      <c r="W10" s="250"/>
      <c r="X10" s="314"/>
      <c r="Y10" s="17">
        <v>21</v>
      </c>
      <c r="Z10" s="17">
        <v>22</v>
      </c>
      <c r="AA10" s="18">
        <v>23</v>
      </c>
      <c r="AB10" s="45"/>
      <c r="AC10" s="245"/>
      <c r="AD10" s="44"/>
      <c r="AE10" s="40"/>
      <c r="AF10" s="40"/>
      <c r="AG10" s="40"/>
      <c r="AH10" s="17">
        <v>25</v>
      </c>
      <c r="AI10" s="17">
        <v>26</v>
      </c>
      <c r="AJ10" s="17">
        <v>28</v>
      </c>
      <c r="AK10" s="17">
        <v>29</v>
      </c>
      <c r="AL10" s="17">
        <v>31</v>
      </c>
      <c r="AM10" s="17">
        <v>32</v>
      </c>
      <c r="AN10" s="17">
        <v>34</v>
      </c>
      <c r="AO10" s="17">
        <v>35</v>
      </c>
      <c r="AP10" s="17">
        <v>37</v>
      </c>
      <c r="AQ10" s="17">
        <v>38</v>
      </c>
      <c r="AR10" s="17">
        <v>40</v>
      </c>
      <c r="AS10" s="17">
        <v>41</v>
      </c>
      <c r="AT10" s="17">
        <v>43</v>
      </c>
      <c r="AU10" s="17">
        <v>44</v>
      </c>
      <c r="AV10" s="17">
        <v>46</v>
      </c>
      <c r="AW10" s="17">
        <v>47</v>
      </c>
      <c r="AX10" s="17">
        <v>49</v>
      </c>
      <c r="AY10" s="17">
        <v>50</v>
      </c>
      <c r="AZ10" s="17">
        <v>52</v>
      </c>
      <c r="BA10" s="17">
        <v>53</v>
      </c>
      <c r="BB10" s="17">
        <v>55</v>
      </c>
      <c r="BC10" s="17">
        <v>56</v>
      </c>
      <c r="BD10" s="17">
        <v>58</v>
      </c>
      <c r="BE10" s="17">
        <v>59</v>
      </c>
      <c r="BF10" s="17"/>
      <c r="BG10" s="17">
        <v>61</v>
      </c>
      <c r="BH10" s="17">
        <v>62</v>
      </c>
      <c r="BI10" s="19">
        <v>64</v>
      </c>
      <c r="BJ10" s="19">
        <v>65</v>
      </c>
      <c r="BK10" s="17">
        <v>67</v>
      </c>
      <c r="BL10" s="17">
        <v>68</v>
      </c>
      <c r="BM10" s="17"/>
      <c r="BN10" s="17"/>
      <c r="BO10" s="17"/>
      <c r="BP10" s="17">
        <v>70</v>
      </c>
      <c r="BQ10" s="17">
        <v>71</v>
      </c>
      <c r="BR10" s="17">
        <v>73</v>
      </c>
      <c r="BS10" s="17">
        <v>74</v>
      </c>
      <c r="BT10" s="19"/>
      <c r="BU10" s="19"/>
      <c r="BV10" s="19"/>
      <c r="BW10" s="17">
        <v>76</v>
      </c>
      <c r="BX10" s="17">
        <v>77</v>
      </c>
      <c r="BY10" s="47"/>
      <c r="BZ10" s="47"/>
      <c r="CA10" s="47"/>
    </row>
    <row r="11" spans="2:80" ht="27" customHeight="1" x14ac:dyDescent="0.2">
      <c r="B11" s="29">
        <v>1</v>
      </c>
      <c r="C11" s="27" t="s">
        <v>59</v>
      </c>
      <c r="D11" s="30">
        <v>554643.11750000005</v>
      </c>
      <c r="E11" s="30">
        <v>2655625.0044</v>
      </c>
      <c r="F11" s="30">
        <v>59724588.400000006</v>
      </c>
      <c r="G11" s="30">
        <v>58910309.652500004</v>
      </c>
      <c r="H11" s="28">
        <f>G11/F11*100</f>
        <v>98.636610532924152</v>
      </c>
      <c r="I11" s="30">
        <v>15165190.200000001</v>
      </c>
      <c r="J11" s="30">
        <v>13183414.559500003</v>
      </c>
      <c r="K11" s="28">
        <f>J11/I11*100</f>
        <v>86.932075269982462</v>
      </c>
      <c r="L11" s="30">
        <v>4301881</v>
      </c>
      <c r="M11" s="30">
        <v>4261871.9340000004</v>
      </c>
      <c r="N11" s="28">
        <f>M11/L11*100</f>
        <v>99.069963441573591</v>
      </c>
      <c r="O11" s="30">
        <v>792405.4</v>
      </c>
      <c r="P11" s="30">
        <v>506927</v>
      </c>
      <c r="Q11" s="30">
        <v>659317.9227</v>
      </c>
      <c r="R11" s="28">
        <f>Q11/O11*100</f>
        <v>83.204622621198681</v>
      </c>
      <c r="S11" s="30">
        <v>237721.62</v>
      </c>
      <c r="T11" s="30">
        <v>237721.62</v>
      </c>
      <c r="U11" s="28">
        <f t="shared" ref="U11:U18" si="0">T11/S11*100</f>
        <v>100</v>
      </c>
      <c r="V11" s="30">
        <v>1000000</v>
      </c>
      <c r="W11" s="30">
        <v>538615</v>
      </c>
      <c r="X11" s="30">
        <v>237721.62</v>
      </c>
      <c r="Y11" s="30">
        <v>4698919</v>
      </c>
      <c r="Z11" s="30">
        <v>3759665.0129</v>
      </c>
      <c r="AA11" s="28">
        <f>Z11/Y11*100</f>
        <v>80.011275208191506</v>
      </c>
      <c r="AB11" s="30">
        <v>1870711</v>
      </c>
      <c r="AC11" s="30">
        <v>1870711</v>
      </c>
      <c r="AD11" s="28">
        <f>AC11/AB11*100</f>
        <v>100</v>
      </c>
      <c r="AE11" s="30">
        <v>4590863</v>
      </c>
      <c r="AF11" s="30">
        <v>2443975</v>
      </c>
      <c r="AG11" s="30">
        <v>1870711</v>
      </c>
      <c r="AH11" s="30">
        <v>1883100</v>
      </c>
      <c r="AI11" s="30">
        <v>1882238.1410000001</v>
      </c>
      <c r="AJ11" s="30">
        <v>445000</v>
      </c>
      <c r="AK11" s="30">
        <v>436399.34100000001</v>
      </c>
      <c r="AL11" s="30"/>
      <c r="AM11" s="30"/>
      <c r="AN11" s="30"/>
      <c r="AO11" s="30"/>
      <c r="AP11" s="30">
        <v>8965288.6999999993</v>
      </c>
      <c r="AQ11" s="30">
        <v>8965288.6999999993</v>
      </c>
      <c r="AR11" s="30">
        <v>6580278.7000000002</v>
      </c>
      <c r="AS11" s="30">
        <v>6580171.6880000001</v>
      </c>
      <c r="AT11" s="30"/>
      <c r="AU11" s="30"/>
      <c r="AV11" s="30">
        <v>583700</v>
      </c>
      <c r="AW11" s="30">
        <v>720620.20140000002</v>
      </c>
      <c r="AX11" s="30">
        <v>890480</v>
      </c>
      <c r="AY11" s="30">
        <v>779865.61690000002</v>
      </c>
      <c r="AZ11" s="30">
        <v>178351</v>
      </c>
      <c r="BA11" s="30">
        <v>120897.481</v>
      </c>
      <c r="BB11" s="30">
        <v>26030840.599999998</v>
      </c>
      <c r="BC11" s="30">
        <f>242153.27+26781639</f>
        <v>27023792.27</v>
      </c>
      <c r="BD11" s="30">
        <v>1391353.8</v>
      </c>
      <c r="BE11" s="30">
        <v>562538.90859999997</v>
      </c>
      <c r="BF11" s="30"/>
      <c r="BG11" s="30">
        <v>59684442.400000006</v>
      </c>
      <c r="BH11" s="30">
        <f>31924733.9935+26781639</f>
        <v>58706372.993500002</v>
      </c>
      <c r="BI11" s="34"/>
      <c r="BJ11" s="34"/>
      <c r="BK11" s="30">
        <v>40146</v>
      </c>
      <c r="BL11" s="30">
        <v>33207.159</v>
      </c>
      <c r="BM11" s="28"/>
      <c r="BN11" s="28"/>
      <c r="BO11" s="28"/>
      <c r="BP11" s="28"/>
      <c r="BQ11" s="28">
        <v>170729.5</v>
      </c>
      <c r="BR11" s="32">
        <v>2496395.6</v>
      </c>
      <c r="BS11" s="32">
        <v>1360000</v>
      </c>
      <c r="BT11" s="28"/>
      <c r="BU11" s="28"/>
      <c r="BV11" s="28"/>
      <c r="BW11" s="30">
        <v>2536541.6</v>
      </c>
      <c r="BX11" s="30">
        <v>1563936.659</v>
      </c>
      <c r="BY11" s="51">
        <f t="shared" ref="BY11:BZ16" si="1">L11+Y11</f>
        <v>9000800</v>
      </c>
      <c r="BZ11" s="51">
        <f t="shared" si="1"/>
        <v>8021536.9469000008</v>
      </c>
      <c r="CA11" s="34">
        <f>BZ11/BY11*100</f>
        <v>89.120266497422463</v>
      </c>
      <c r="CB11" s="50">
        <f t="shared" ref="CB11:CB22" si="2">AO11+AQ11+AS11+AU11+BC11+BJ11+BL11+BN11</f>
        <v>42602459.817000002</v>
      </c>
    </row>
    <row r="12" spans="2:80" s="21" customFormat="1" ht="27" customHeight="1" x14ac:dyDescent="0.2">
      <c r="B12" s="29">
        <v>2</v>
      </c>
      <c r="C12" s="27" t="s">
        <v>45</v>
      </c>
      <c r="D12" s="30">
        <v>274073.02010000002</v>
      </c>
      <c r="E12" s="30">
        <v>198384.02519999997</v>
      </c>
      <c r="F12" s="30">
        <v>2480397.1101000011</v>
      </c>
      <c r="G12" s="30">
        <v>2336679.5160000008</v>
      </c>
      <c r="H12" s="28">
        <v>94.20586350811358</v>
      </c>
      <c r="I12" s="30">
        <v>853719.60009999992</v>
      </c>
      <c r="J12" s="30">
        <v>726882.01600000006</v>
      </c>
      <c r="K12" s="28">
        <v>85.1</v>
      </c>
      <c r="L12" s="30">
        <v>92681.000000000029</v>
      </c>
      <c r="M12" s="30">
        <v>36326.500999999997</v>
      </c>
      <c r="N12" s="28">
        <v>39.19519750542181</v>
      </c>
      <c r="O12" s="30">
        <v>359964.2</v>
      </c>
      <c r="P12" s="30"/>
      <c r="Q12" s="30">
        <v>328270.29999999993</v>
      </c>
      <c r="R12" s="28">
        <v>91.195263306739932</v>
      </c>
      <c r="S12" s="30">
        <v>34285.299999999988</v>
      </c>
      <c r="T12" s="30">
        <v>34951.760000000009</v>
      </c>
      <c r="U12" s="28">
        <f t="shared" si="0"/>
        <v>101.94386515503734</v>
      </c>
      <c r="V12" s="30">
        <v>2122658.1000000006</v>
      </c>
      <c r="W12" s="30">
        <v>1355148.7999999993</v>
      </c>
      <c r="X12" s="30">
        <v>34285.299999999988</v>
      </c>
      <c r="Y12" s="30">
        <v>145807.20000000001</v>
      </c>
      <c r="Z12" s="30">
        <v>168860.2999999999</v>
      </c>
      <c r="AA12" s="28">
        <v>115.81067327265038</v>
      </c>
      <c r="AB12" s="30">
        <v>22466.099999999991</v>
      </c>
      <c r="AC12" s="30">
        <v>22445.9</v>
      </c>
      <c r="AD12" s="28">
        <f>AC12/AB12*100</f>
        <v>99.910086752930013</v>
      </c>
      <c r="AE12" s="30">
        <v>1030252.6999999997</v>
      </c>
      <c r="AF12" s="30">
        <v>490473.6</v>
      </c>
      <c r="AG12" s="30">
        <v>22466.099999999991</v>
      </c>
      <c r="AH12" s="30">
        <v>33412.300000000003</v>
      </c>
      <c r="AI12" s="30">
        <v>22917.100000000002</v>
      </c>
      <c r="AJ12" s="30">
        <v>27507.599999999999</v>
      </c>
      <c r="AK12" s="30">
        <v>19644.099999999999</v>
      </c>
      <c r="AL12" s="30">
        <v>0</v>
      </c>
      <c r="AM12" s="30">
        <v>0</v>
      </c>
      <c r="AN12" s="30">
        <v>732.2</v>
      </c>
      <c r="AO12" s="30">
        <v>732.2</v>
      </c>
      <c r="AP12" s="30">
        <v>1559584.5</v>
      </c>
      <c r="AQ12" s="30">
        <v>1559584.5</v>
      </c>
      <c r="AR12" s="30">
        <v>9379.9</v>
      </c>
      <c r="AS12" s="30">
        <v>9379.9</v>
      </c>
      <c r="AT12" s="30">
        <v>0</v>
      </c>
      <c r="AU12" s="30">
        <v>0</v>
      </c>
      <c r="AV12" s="30">
        <v>9654.1</v>
      </c>
      <c r="AW12" s="30">
        <v>4761.7640000000001</v>
      </c>
      <c r="AX12" s="30">
        <v>116260.49999999997</v>
      </c>
      <c r="AY12" s="30">
        <v>115646.76000000004</v>
      </c>
      <c r="AZ12" s="30">
        <v>10327.1</v>
      </c>
      <c r="BA12" s="30">
        <v>8414.1</v>
      </c>
      <c r="BB12" s="30">
        <v>46653.91</v>
      </c>
      <c r="BC12" s="30">
        <v>40100.9</v>
      </c>
      <c r="BD12" s="30">
        <v>68432.600099999996</v>
      </c>
      <c r="BE12" s="30">
        <v>30736.891000000003</v>
      </c>
      <c r="BF12" s="30"/>
      <c r="BG12" s="30">
        <v>2480397.1101000011</v>
      </c>
      <c r="BH12" s="30">
        <v>2345375.3160000006</v>
      </c>
      <c r="BI12" s="34">
        <v>0</v>
      </c>
      <c r="BJ12" s="34">
        <v>0</v>
      </c>
      <c r="BK12" s="28"/>
      <c r="BL12" s="28"/>
      <c r="BM12" s="28"/>
      <c r="BN12" s="28"/>
      <c r="BO12" s="28"/>
      <c r="BP12" s="28"/>
      <c r="BQ12" s="30">
        <v>-8695.7999999999993</v>
      </c>
      <c r="BR12" s="30">
        <v>169602.5</v>
      </c>
      <c r="BS12" s="30">
        <v>54758.65600000001</v>
      </c>
      <c r="BT12" s="28"/>
      <c r="BU12" s="28"/>
      <c r="BV12" s="28"/>
      <c r="BW12" s="28">
        <v>169602.5</v>
      </c>
      <c r="BX12" s="28">
        <v>46062.856000000007</v>
      </c>
      <c r="BY12" s="34">
        <f t="shared" si="1"/>
        <v>238488.20000000004</v>
      </c>
      <c r="BZ12" s="34">
        <f t="shared" si="1"/>
        <v>205186.80099999989</v>
      </c>
      <c r="CA12" s="34">
        <f t="shared" ref="CA12:CA22" si="3">BZ12/BY12*100</f>
        <v>86.036458407585727</v>
      </c>
      <c r="CB12" s="50">
        <f t="shared" si="2"/>
        <v>1609797.4999999998</v>
      </c>
    </row>
    <row r="13" spans="2:80" s="21" customFormat="1" ht="27" customHeight="1" x14ac:dyDescent="0.2">
      <c r="B13" s="29">
        <v>3</v>
      </c>
      <c r="C13" s="27" t="s">
        <v>46</v>
      </c>
      <c r="D13" s="30">
        <v>359699.26839999988</v>
      </c>
      <c r="E13" s="30">
        <v>590719.14830000012</v>
      </c>
      <c r="F13" s="30">
        <v>4406652.910000002</v>
      </c>
      <c r="G13" s="30">
        <v>4428332.4700000007</v>
      </c>
      <c r="H13" s="28">
        <v>100.49197339665217</v>
      </c>
      <c r="I13" s="30">
        <v>1402429.78</v>
      </c>
      <c r="J13" s="30">
        <v>1443717.07</v>
      </c>
      <c r="K13" s="28">
        <v>102.94398269266644</v>
      </c>
      <c r="L13" s="30">
        <v>146696.30000000005</v>
      </c>
      <c r="M13" s="30">
        <v>132043.19000000003</v>
      </c>
      <c r="N13" s="28">
        <v>90.011261361056825</v>
      </c>
      <c r="O13" s="30">
        <v>619867.10000000009</v>
      </c>
      <c r="P13" s="30"/>
      <c r="Q13" s="30">
        <v>626646.30000000016</v>
      </c>
      <c r="R13" s="28">
        <v>101.09365378481937</v>
      </c>
      <c r="S13" s="30">
        <v>77378.400000000038</v>
      </c>
      <c r="T13" s="30">
        <v>84156.709999999992</v>
      </c>
      <c r="U13" s="28">
        <f t="shared" si="0"/>
        <v>108.75995109746384</v>
      </c>
      <c r="V13" s="30">
        <v>1207109.3999999999</v>
      </c>
      <c r="W13" s="30">
        <v>651839.07600000012</v>
      </c>
      <c r="X13" s="30">
        <v>77378.400000000038</v>
      </c>
      <c r="Y13" s="30">
        <v>282619.18</v>
      </c>
      <c r="Z13" s="30">
        <v>315727.29999999993</v>
      </c>
      <c r="AA13" s="28">
        <v>111.71474632401096</v>
      </c>
      <c r="AB13" s="30">
        <v>36143.78</v>
      </c>
      <c r="AC13" s="30">
        <v>54599.080000000009</v>
      </c>
      <c r="AD13" s="28">
        <f t="shared" ref="AD13:AD22" si="4">AC13/AB13*100</f>
        <v>151.06079109600603</v>
      </c>
      <c r="AE13" s="30">
        <v>598890.59999999986</v>
      </c>
      <c r="AF13" s="30">
        <v>323400.924</v>
      </c>
      <c r="AG13" s="30">
        <v>36143.78</v>
      </c>
      <c r="AH13" s="30">
        <v>72820.2</v>
      </c>
      <c r="AI13" s="30">
        <v>77551.900000000009</v>
      </c>
      <c r="AJ13" s="30">
        <v>43000</v>
      </c>
      <c r="AK13" s="30">
        <v>45985</v>
      </c>
      <c r="AL13" s="30"/>
      <c r="AM13" s="30"/>
      <c r="AN13" s="30"/>
      <c r="AO13" s="30"/>
      <c r="AP13" s="30">
        <v>2926344.0000000014</v>
      </c>
      <c r="AQ13" s="30">
        <v>2926344.0000000014</v>
      </c>
      <c r="AR13" s="30">
        <v>5692.5999999999985</v>
      </c>
      <c r="AS13" s="30">
        <v>5692.5999999999985</v>
      </c>
      <c r="AT13" s="30">
        <v>0</v>
      </c>
      <c r="AU13" s="30">
        <v>0</v>
      </c>
      <c r="AV13" s="30">
        <v>7696.4</v>
      </c>
      <c r="AW13" s="30">
        <v>9083.9499999999971</v>
      </c>
      <c r="AX13" s="30">
        <v>126945.5</v>
      </c>
      <c r="AY13" s="30">
        <v>135123.22999999998</v>
      </c>
      <c r="AZ13" s="30">
        <v>35094.5</v>
      </c>
      <c r="BA13" s="30">
        <v>31823.200000000001</v>
      </c>
      <c r="BB13" s="30">
        <v>47167.130000000005</v>
      </c>
      <c r="BC13" s="30">
        <v>40069.100000000006</v>
      </c>
      <c r="BD13" s="30">
        <v>67690.600000000006</v>
      </c>
      <c r="BE13" s="30">
        <v>69731.800000000017</v>
      </c>
      <c r="BF13" s="30">
        <v>-24394.600000000006</v>
      </c>
      <c r="BG13" s="30">
        <v>4381633.5100000026</v>
      </c>
      <c r="BH13" s="30">
        <v>4415822.7700000005</v>
      </c>
      <c r="BI13" s="34">
        <v>0</v>
      </c>
      <c r="BJ13" s="34">
        <v>0</v>
      </c>
      <c r="BK13" s="30">
        <v>25019.4</v>
      </c>
      <c r="BL13" s="30">
        <v>12509.7</v>
      </c>
      <c r="BM13" s="30"/>
      <c r="BN13" s="30"/>
      <c r="BO13" s="30"/>
      <c r="BP13" s="30">
        <v>0</v>
      </c>
      <c r="BQ13" s="30"/>
      <c r="BR13" s="30">
        <v>190701.4</v>
      </c>
      <c r="BS13" s="30">
        <v>148228.68</v>
      </c>
      <c r="BT13" s="30"/>
      <c r="BU13" s="30"/>
      <c r="BV13" s="30">
        <v>-3008.88</v>
      </c>
      <c r="BW13" s="52">
        <v>215720.79999999996</v>
      </c>
      <c r="BX13" s="52">
        <v>160738.38</v>
      </c>
      <c r="BY13" s="51">
        <f t="shared" si="1"/>
        <v>429315.48000000004</v>
      </c>
      <c r="BZ13" s="51">
        <f t="shared" si="1"/>
        <v>447770.49</v>
      </c>
      <c r="CA13" s="34">
        <f t="shared" si="3"/>
        <v>104.29870593065964</v>
      </c>
      <c r="CB13" s="50">
        <f t="shared" si="2"/>
        <v>2984615.4000000018</v>
      </c>
    </row>
    <row r="14" spans="2:80" s="21" customFormat="1" ht="27" customHeight="1" x14ac:dyDescent="0.2">
      <c r="B14" s="29">
        <v>4</v>
      </c>
      <c r="C14" s="27" t="s">
        <v>47</v>
      </c>
      <c r="D14" s="51">
        <v>666589.69999999972</v>
      </c>
      <c r="E14" s="51">
        <v>49163.6</v>
      </c>
      <c r="F14" s="30">
        <v>4894229.5</v>
      </c>
      <c r="G14" s="30">
        <v>4854633.2000000011</v>
      </c>
      <c r="H14" s="28">
        <v>99.190959475848061</v>
      </c>
      <c r="I14" s="30">
        <v>1944465.7000000009</v>
      </c>
      <c r="J14" s="30">
        <v>1896338.1999999993</v>
      </c>
      <c r="K14" s="28">
        <v>97.524898484966755</v>
      </c>
      <c r="L14" s="30">
        <v>236411.09999999998</v>
      </c>
      <c r="M14" s="30">
        <v>212772.40000000005</v>
      </c>
      <c r="N14" s="28">
        <v>90.001019410679135</v>
      </c>
      <c r="O14" s="30">
        <v>811873.5</v>
      </c>
      <c r="P14" s="30"/>
      <c r="Q14" s="30">
        <v>793964.90000000026</v>
      </c>
      <c r="R14" s="28">
        <v>97.794163745953071</v>
      </c>
      <c r="S14" s="28">
        <v>92877.5</v>
      </c>
      <c r="T14" s="30">
        <v>133322.20000000001</v>
      </c>
      <c r="U14" s="28">
        <f t="shared" si="0"/>
        <v>143.54628408387393</v>
      </c>
      <c r="V14" s="30">
        <v>3751162.4</v>
      </c>
      <c r="W14" s="30">
        <v>1966722.5</v>
      </c>
      <c r="X14" s="30">
        <v>92877.5</v>
      </c>
      <c r="Y14" s="30">
        <v>337466.89999999997</v>
      </c>
      <c r="Z14" s="30">
        <v>375128.20000000013</v>
      </c>
      <c r="AA14" s="28">
        <v>111.15999821019489</v>
      </c>
      <c r="AB14" s="30">
        <v>30073.300000000003</v>
      </c>
      <c r="AC14" s="30">
        <v>55976.899999999994</v>
      </c>
      <c r="AD14" s="28">
        <f t="shared" si="4"/>
        <v>186.13487711691096</v>
      </c>
      <c r="AE14" s="30">
        <v>1406455.4000000001</v>
      </c>
      <c r="AF14" s="30">
        <v>722956.70000000007</v>
      </c>
      <c r="AG14" s="30">
        <v>30073.300000000003</v>
      </c>
      <c r="AH14" s="30">
        <v>86567.6</v>
      </c>
      <c r="AI14" s="30">
        <v>79708.099999999991</v>
      </c>
      <c r="AJ14" s="30">
        <v>48270</v>
      </c>
      <c r="AK14" s="30">
        <v>53835.7</v>
      </c>
      <c r="AL14" s="30">
        <v>1381.4</v>
      </c>
      <c r="AM14" s="30">
        <v>199.9</v>
      </c>
      <c r="AN14" s="30"/>
      <c r="AO14" s="30"/>
      <c r="AP14" s="30">
        <v>2910954.2000000016</v>
      </c>
      <c r="AQ14" s="30">
        <v>2910954.2000000016</v>
      </c>
      <c r="AR14" s="30">
        <v>0</v>
      </c>
      <c r="AS14" s="30">
        <v>0</v>
      </c>
      <c r="AT14" s="30">
        <v>0</v>
      </c>
      <c r="AU14" s="30">
        <v>0</v>
      </c>
      <c r="AV14" s="30">
        <v>17364.3</v>
      </c>
      <c r="AW14" s="30">
        <v>21958.700000000004</v>
      </c>
      <c r="AX14" s="30">
        <v>166906.70000000001</v>
      </c>
      <c r="AY14" s="30">
        <v>135251.09999999998</v>
      </c>
      <c r="AZ14" s="30">
        <v>185664.2</v>
      </c>
      <c r="BA14" s="30">
        <v>154179.70000000001</v>
      </c>
      <c r="BB14" s="30">
        <v>32290</v>
      </c>
      <c r="BC14" s="30">
        <v>27099.9</v>
      </c>
      <c r="BD14" s="30">
        <v>52560</v>
      </c>
      <c r="BE14" s="30">
        <v>69339.500000000015</v>
      </c>
      <c r="BF14" s="30">
        <v>-19645.8</v>
      </c>
      <c r="BG14" s="30">
        <v>4887709.8999999994</v>
      </c>
      <c r="BH14" s="30">
        <v>4834392.3</v>
      </c>
      <c r="BI14" s="34"/>
      <c r="BJ14" s="34"/>
      <c r="BK14" s="30">
        <v>6519.6</v>
      </c>
      <c r="BL14" s="30">
        <v>18519.599999999999</v>
      </c>
      <c r="BM14" s="30"/>
      <c r="BN14" s="30"/>
      <c r="BO14" s="30"/>
      <c r="BP14" s="30"/>
      <c r="BQ14" s="30"/>
      <c r="BR14" s="30">
        <v>137861.4</v>
      </c>
      <c r="BS14" s="30">
        <v>114043.49999999997</v>
      </c>
      <c r="BT14" s="30">
        <v>0</v>
      </c>
      <c r="BU14" s="30">
        <v>1721.3000000000002</v>
      </c>
      <c r="BV14" s="30">
        <v>-6019.8</v>
      </c>
      <c r="BW14" s="30">
        <v>144381</v>
      </c>
      <c r="BX14" s="30">
        <v>134284.4</v>
      </c>
      <c r="BY14" s="51">
        <f t="shared" si="1"/>
        <v>573878</v>
      </c>
      <c r="BZ14" s="51">
        <f t="shared" si="1"/>
        <v>587900.60000000021</v>
      </c>
      <c r="CA14" s="34">
        <f t="shared" si="3"/>
        <v>102.44348101861375</v>
      </c>
      <c r="CB14" s="50">
        <f t="shared" si="2"/>
        <v>2956573.7000000016</v>
      </c>
    </row>
    <row r="15" spans="2:80" s="21" customFormat="1" ht="27" customHeight="1" x14ac:dyDescent="0.2">
      <c r="B15" s="29">
        <v>5</v>
      </c>
      <c r="C15" s="27" t="s">
        <v>48</v>
      </c>
      <c r="D15" s="51">
        <v>148300.97049999997</v>
      </c>
      <c r="E15" s="51">
        <v>194832.58490000002</v>
      </c>
      <c r="F15" s="30">
        <v>4177656.0071999999</v>
      </c>
      <c r="G15" s="30">
        <v>4129186.2999999993</v>
      </c>
      <c r="H15" s="28">
        <v>98.839787021323318</v>
      </c>
      <c r="I15" s="30">
        <v>1053235.8072000004</v>
      </c>
      <c r="J15" s="30">
        <v>1035475</v>
      </c>
      <c r="K15" s="28">
        <v>98.313691285599475</v>
      </c>
      <c r="L15" s="30">
        <v>79359.407200000016</v>
      </c>
      <c r="M15" s="30">
        <v>67695.100000000006</v>
      </c>
      <c r="N15" s="28">
        <v>85.301922466981324</v>
      </c>
      <c r="O15" s="30">
        <v>438116.99999999994</v>
      </c>
      <c r="P15" s="30"/>
      <c r="Q15" s="30">
        <v>390934.60000000003</v>
      </c>
      <c r="R15" s="28">
        <v>89.230639304112842</v>
      </c>
      <c r="S15" s="30">
        <v>93122.299999999988</v>
      </c>
      <c r="T15" s="30">
        <v>84948.6</v>
      </c>
      <c r="U15" s="28">
        <f>T15/S15*100</f>
        <v>91.222617998052044</v>
      </c>
      <c r="V15" s="30">
        <v>1859662.5999999994</v>
      </c>
      <c r="W15" s="30">
        <v>1125186.7</v>
      </c>
      <c r="X15" s="30">
        <v>87758.399999999994</v>
      </c>
      <c r="Y15" s="30">
        <v>235893.6</v>
      </c>
      <c r="Z15" s="30">
        <v>252762.19999999995</v>
      </c>
      <c r="AA15" s="28">
        <v>107.15093584565243</v>
      </c>
      <c r="AB15" s="30">
        <v>66182.807199999981</v>
      </c>
      <c r="AC15" s="30">
        <v>61399.8</v>
      </c>
      <c r="AD15" s="28">
        <f>AC15/AB15*100</f>
        <v>92.773036680740887</v>
      </c>
      <c r="AE15" s="30">
        <v>767912.9</v>
      </c>
      <c r="AF15" s="30">
        <v>372663.69999999995</v>
      </c>
      <c r="AG15" s="30">
        <v>66182.807199999981</v>
      </c>
      <c r="AH15" s="30">
        <v>31671</v>
      </c>
      <c r="AI15" s="30">
        <v>29252.000000000004</v>
      </c>
      <c r="AJ15" s="30">
        <v>21550</v>
      </c>
      <c r="AK15" s="30">
        <v>22467</v>
      </c>
      <c r="AL15" s="30">
        <v>10</v>
      </c>
      <c r="AM15" s="30">
        <v>90</v>
      </c>
      <c r="AN15" s="30"/>
      <c r="AO15" s="30"/>
      <c r="AP15" s="30">
        <v>2891626.4999999995</v>
      </c>
      <c r="AQ15" s="30">
        <v>2891626.4999999995</v>
      </c>
      <c r="AR15" s="30">
        <v>15251.5</v>
      </c>
      <c r="AS15" s="30">
        <v>15864.9</v>
      </c>
      <c r="AT15" s="30">
        <v>0</v>
      </c>
      <c r="AU15" s="30">
        <v>0</v>
      </c>
      <c r="AV15" s="30">
        <v>8385.6</v>
      </c>
      <c r="AW15" s="30">
        <v>11931.699999999999</v>
      </c>
      <c r="AX15" s="30">
        <v>201831.1</v>
      </c>
      <c r="AY15" s="30">
        <v>225875.8</v>
      </c>
      <c r="AZ15" s="30">
        <v>18778</v>
      </c>
      <c r="BA15" s="30">
        <v>16411.400000000001</v>
      </c>
      <c r="BB15" s="30">
        <v>77192.2</v>
      </c>
      <c r="BC15" s="30">
        <v>49600.899999999994</v>
      </c>
      <c r="BD15" s="30">
        <v>17283.099999999999</v>
      </c>
      <c r="BE15" s="30">
        <v>18055.2</v>
      </c>
      <c r="BF15" s="30">
        <v>-7321.9169999999995</v>
      </c>
      <c r="BG15" s="30">
        <v>4036949.0071999999</v>
      </c>
      <c r="BH15" s="30">
        <v>3992567.2999999984</v>
      </c>
      <c r="BI15" s="34">
        <v>0</v>
      </c>
      <c r="BJ15" s="34">
        <v>0</v>
      </c>
      <c r="BK15" s="30">
        <v>0</v>
      </c>
      <c r="BL15" s="30">
        <v>0</v>
      </c>
      <c r="BM15" s="30">
        <v>140350</v>
      </c>
      <c r="BN15" s="30">
        <v>136619</v>
      </c>
      <c r="BO15" s="30"/>
      <c r="BP15" s="30">
        <v>357</v>
      </c>
      <c r="BQ15" s="30">
        <v>0</v>
      </c>
      <c r="BR15" s="30">
        <v>372388.30000000005</v>
      </c>
      <c r="BS15" s="30">
        <v>59260.3</v>
      </c>
      <c r="BT15" s="30"/>
      <c r="BU15" s="30"/>
      <c r="BV15" s="30"/>
      <c r="BW15" s="30">
        <v>513095.3</v>
      </c>
      <c r="BX15" s="30">
        <v>195879.3</v>
      </c>
      <c r="BY15" s="51">
        <f t="shared" si="1"/>
        <v>315253.00719999999</v>
      </c>
      <c r="BZ15" s="51">
        <f t="shared" si="1"/>
        <v>320457.29999999993</v>
      </c>
      <c r="CA15" s="34">
        <f t="shared" si="3"/>
        <v>101.65083050157816</v>
      </c>
      <c r="CB15" s="50">
        <f t="shared" si="2"/>
        <v>3093711.2999999993</v>
      </c>
    </row>
    <row r="16" spans="2:80" s="21" customFormat="1" ht="27" customHeight="1" x14ac:dyDescent="0.2">
      <c r="B16" s="29">
        <v>6</v>
      </c>
      <c r="C16" s="27" t="s">
        <v>49</v>
      </c>
      <c r="D16" s="51">
        <v>534172.10420000006</v>
      </c>
      <c r="E16" s="51">
        <v>15183.388499999999</v>
      </c>
      <c r="F16" s="30">
        <v>4904396.8801999995</v>
      </c>
      <c r="G16" s="30">
        <v>4699134.147400002</v>
      </c>
      <c r="H16" s="28">
        <v>95.814720182441121</v>
      </c>
      <c r="I16" s="30">
        <v>1612573.9497000002</v>
      </c>
      <c r="J16" s="30">
        <v>1415689.7014000008</v>
      </c>
      <c r="K16" s="28">
        <v>87.790684059070443</v>
      </c>
      <c r="L16" s="30">
        <v>154603.9112</v>
      </c>
      <c r="M16" s="30">
        <v>150528.10499999989</v>
      </c>
      <c r="N16" s="28">
        <v>97.363710808889223</v>
      </c>
      <c r="O16" s="30">
        <v>448980.02500000002</v>
      </c>
      <c r="P16" s="30"/>
      <c r="Q16" s="30">
        <v>362643.28260000015</v>
      </c>
      <c r="R16" s="28">
        <v>80.770471381215714</v>
      </c>
      <c r="S16" s="30">
        <v>86084.599999999991</v>
      </c>
      <c r="T16" s="30">
        <v>69423.779988694165</v>
      </c>
      <c r="U16" s="28">
        <f>T16/S16*100</f>
        <v>80.645992417568507</v>
      </c>
      <c r="V16" s="30">
        <v>2078424.8000000005</v>
      </c>
      <c r="W16" s="30">
        <v>1381370.9676000006</v>
      </c>
      <c r="X16" s="30">
        <v>86084.599999999991</v>
      </c>
      <c r="Y16" s="30">
        <v>294918.45100000012</v>
      </c>
      <c r="Z16" s="30">
        <v>267088.31130000006</v>
      </c>
      <c r="AA16" s="28">
        <v>90.563445723509489</v>
      </c>
      <c r="AB16" s="30">
        <v>52609.200000000012</v>
      </c>
      <c r="AC16" s="30">
        <v>39755</v>
      </c>
      <c r="AD16" s="28">
        <f>AC16/AB16*100</f>
        <v>75.566630931472048</v>
      </c>
      <c r="AE16" s="28">
        <v>500234.40100000001</v>
      </c>
      <c r="AF16" s="30">
        <v>280645.54499999987</v>
      </c>
      <c r="AG16" s="30">
        <v>52609.200000000012</v>
      </c>
      <c r="AH16" s="30">
        <v>106282.6802</v>
      </c>
      <c r="AI16" s="30">
        <v>101809.70299999996</v>
      </c>
      <c r="AJ16" s="30">
        <v>56170</v>
      </c>
      <c r="AK16" s="30">
        <v>54330.799999999996</v>
      </c>
      <c r="AL16" s="30"/>
      <c r="AM16" s="30"/>
      <c r="AN16" s="30"/>
      <c r="AO16" s="30"/>
      <c r="AP16" s="30">
        <v>3081190.7000000007</v>
      </c>
      <c r="AQ16" s="30">
        <v>3081132.1000000006</v>
      </c>
      <c r="AR16" s="30">
        <v>45595.7</v>
      </c>
      <c r="AS16" s="30">
        <v>44858.493000000002</v>
      </c>
      <c r="AT16" s="30"/>
      <c r="AU16" s="30"/>
      <c r="AV16" s="30">
        <v>57632.365499999993</v>
      </c>
      <c r="AW16" s="30">
        <v>54574.120999999999</v>
      </c>
      <c r="AX16" s="30">
        <v>233474.20009999999</v>
      </c>
      <c r="AY16" s="30">
        <v>194440.38689999992</v>
      </c>
      <c r="AZ16" s="30">
        <v>23509.400099999999</v>
      </c>
      <c r="BA16" s="30">
        <v>15573.634999999998</v>
      </c>
      <c r="BB16" s="30">
        <v>78487.030499999979</v>
      </c>
      <c r="BC16" s="30">
        <v>71817.250000000015</v>
      </c>
      <c r="BD16" s="30">
        <v>236602.91660000006</v>
      </c>
      <c r="BE16" s="30">
        <v>214301.35659999997</v>
      </c>
      <c r="BF16" s="30">
        <v>-1834</v>
      </c>
      <c r="BG16" s="30">
        <v>4817447.3801999995</v>
      </c>
      <c r="BH16" s="30">
        <v>4613097.5444000009</v>
      </c>
      <c r="BI16" s="34"/>
      <c r="BJ16" s="34"/>
      <c r="BK16" s="30">
        <v>86549.5</v>
      </c>
      <c r="BL16" s="30">
        <v>85636.603000000003</v>
      </c>
      <c r="BM16" s="30"/>
      <c r="BN16" s="30"/>
      <c r="BO16" s="30"/>
      <c r="BP16" s="30">
        <v>400</v>
      </c>
      <c r="BQ16" s="30">
        <v>400</v>
      </c>
      <c r="BR16" s="30">
        <v>249586.59520000001</v>
      </c>
      <c r="BS16" s="30">
        <v>192638.79649999997</v>
      </c>
      <c r="BT16" s="30"/>
      <c r="BU16" s="30"/>
      <c r="BV16" s="30"/>
      <c r="BW16" s="30">
        <v>336536.09519999992</v>
      </c>
      <c r="BX16" s="30">
        <v>278675.3995</v>
      </c>
      <c r="BY16" s="51">
        <f t="shared" si="1"/>
        <v>449522.36220000009</v>
      </c>
      <c r="BZ16" s="51">
        <f t="shared" si="1"/>
        <v>417616.41629999992</v>
      </c>
      <c r="CA16" s="34">
        <f t="shared" si="3"/>
        <v>92.902256131630509</v>
      </c>
      <c r="CB16" s="50">
        <f t="shared" si="2"/>
        <v>3283444.4460000005</v>
      </c>
    </row>
    <row r="17" spans="1:80" s="21" customFormat="1" ht="27" customHeight="1" x14ac:dyDescent="0.2">
      <c r="B17" s="29">
        <v>7</v>
      </c>
      <c r="C17" s="27" t="s">
        <v>50</v>
      </c>
      <c r="D17" s="51">
        <v>501153.62140000006</v>
      </c>
      <c r="E17" s="51">
        <v>384057.46620000002</v>
      </c>
      <c r="F17" s="30">
        <v>4847629.2004000004</v>
      </c>
      <c r="G17" s="30">
        <v>4782768.9090999989</v>
      </c>
      <c r="H17" s="28">
        <v>98.662020368747477</v>
      </c>
      <c r="I17" s="30">
        <v>1880127.1001999995</v>
      </c>
      <c r="J17" s="30">
        <v>1827876.8090000004</v>
      </c>
      <c r="K17" s="28">
        <v>97.220917075529584</v>
      </c>
      <c r="L17" s="30">
        <v>496905.29999999987</v>
      </c>
      <c r="M17" s="30">
        <v>490467.40000000008</v>
      </c>
      <c r="N17" s="28">
        <v>98.674616672432393</v>
      </c>
      <c r="O17" s="30">
        <v>412712.20000000007</v>
      </c>
      <c r="P17" s="30"/>
      <c r="Q17" s="30">
        <v>413570.10000000003</v>
      </c>
      <c r="R17" s="28">
        <v>100.20786882481303</v>
      </c>
      <c r="S17" s="30">
        <v>71330.05</v>
      </c>
      <c r="T17" s="30">
        <v>77425.527000000016</v>
      </c>
      <c r="U17" s="28">
        <f t="shared" si="0"/>
        <v>108.54545454545456</v>
      </c>
      <c r="V17" s="30">
        <v>1779613.2999999998</v>
      </c>
      <c r="W17" s="30">
        <v>1105478.2406000001</v>
      </c>
      <c r="X17" s="30">
        <v>71330.05</v>
      </c>
      <c r="Y17" s="28">
        <v>358757.60000000015</v>
      </c>
      <c r="Z17" s="28">
        <v>402886.10000000003</v>
      </c>
      <c r="AA17" s="28">
        <v>112.30036659850546</v>
      </c>
      <c r="AB17" s="30">
        <v>149875.82500000001</v>
      </c>
      <c r="AC17" s="30">
        <v>161865.89099999995</v>
      </c>
      <c r="AD17" s="28">
        <f t="shared" si="4"/>
        <v>107.99999999999996</v>
      </c>
      <c r="AE17" s="28">
        <v>1850674.9000000001</v>
      </c>
      <c r="AF17" s="28">
        <v>948397.76433700009</v>
      </c>
      <c r="AG17" s="28">
        <v>163500.90000000002</v>
      </c>
      <c r="AH17" s="30">
        <v>112351.8</v>
      </c>
      <c r="AI17" s="30">
        <v>112469.1</v>
      </c>
      <c r="AJ17" s="30">
        <v>50400</v>
      </c>
      <c r="AK17" s="30">
        <v>53237.9</v>
      </c>
      <c r="AL17" s="28"/>
      <c r="AM17" s="28"/>
      <c r="AN17" s="28"/>
      <c r="AO17" s="28"/>
      <c r="AP17" s="30">
        <v>2860143.7</v>
      </c>
      <c r="AQ17" s="30">
        <v>2860143.7</v>
      </c>
      <c r="AR17" s="28">
        <v>33687.700100000002</v>
      </c>
      <c r="AS17" s="28">
        <v>33491.700100000002</v>
      </c>
      <c r="AT17" s="30">
        <v>20000</v>
      </c>
      <c r="AU17" s="30">
        <v>20766.900000000001</v>
      </c>
      <c r="AV17" s="30">
        <v>121685.3002</v>
      </c>
      <c r="AW17" s="30">
        <v>95882.257999999987</v>
      </c>
      <c r="AX17" s="28">
        <v>180684.19999999998</v>
      </c>
      <c r="AY17" s="30">
        <v>185483.6</v>
      </c>
      <c r="AZ17" s="30">
        <v>7416.1</v>
      </c>
      <c r="BA17" s="30">
        <v>4805.3</v>
      </c>
      <c r="BB17" s="28">
        <v>48330.700100000002</v>
      </c>
      <c r="BC17" s="28">
        <v>29749.899999999998</v>
      </c>
      <c r="BD17" s="28">
        <v>139214.6</v>
      </c>
      <c r="BE17" s="28">
        <v>69223.050999999992</v>
      </c>
      <c r="BF17" s="28"/>
      <c r="BG17" s="30">
        <v>4842289.2004000004</v>
      </c>
      <c r="BH17" s="30">
        <v>4772029.0090999994</v>
      </c>
      <c r="BI17" s="28"/>
      <c r="BJ17" s="28"/>
      <c r="BK17" s="28">
        <v>1700</v>
      </c>
      <c r="BL17" s="28">
        <v>3300</v>
      </c>
      <c r="BM17" s="28">
        <v>4895</v>
      </c>
      <c r="BN17" s="28">
        <v>9140.41</v>
      </c>
      <c r="BO17" s="51">
        <v>15000</v>
      </c>
      <c r="BP17" s="28">
        <v>3640</v>
      </c>
      <c r="BQ17" s="28">
        <v>7440.4000000000005</v>
      </c>
      <c r="BR17" s="30">
        <v>141750.20000000001</v>
      </c>
      <c r="BS17" s="30">
        <v>129946.55</v>
      </c>
      <c r="BT17" s="28"/>
      <c r="BU17" s="28"/>
      <c r="BV17" s="28"/>
      <c r="BW17" s="28">
        <v>147090.19999999998</v>
      </c>
      <c r="BX17" s="28">
        <v>140686.95000000001</v>
      </c>
      <c r="BY17" s="51">
        <v>855662.9</v>
      </c>
      <c r="BZ17" s="51">
        <f t="shared" ref="BZ17:BZ22" si="5">M17+Z17</f>
        <v>893353.50000000012</v>
      </c>
      <c r="CA17" s="34">
        <f t="shared" si="3"/>
        <v>104.40484214052053</v>
      </c>
      <c r="CB17" s="50">
        <f t="shared" si="2"/>
        <v>2956592.6101000002</v>
      </c>
    </row>
    <row r="18" spans="1:80" s="21" customFormat="1" ht="27" customHeight="1" x14ac:dyDescent="0.2">
      <c r="B18" s="29">
        <v>8</v>
      </c>
      <c r="C18" s="27" t="s">
        <v>51</v>
      </c>
      <c r="D18" s="51">
        <v>383575.0999999998</v>
      </c>
      <c r="E18" s="51">
        <v>22847.4</v>
      </c>
      <c r="F18" s="30">
        <v>5156005</v>
      </c>
      <c r="G18" s="30">
        <v>4964803.2980999984</v>
      </c>
      <c r="H18" s="28">
        <v>96.291669579451494</v>
      </c>
      <c r="I18" s="30">
        <v>1779929.9000000008</v>
      </c>
      <c r="J18" s="30">
        <v>1593091.1381000017</v>
      </c>
      <c r="K18" s="28">
        <v>89.503026950668158</v>
      </c>
      <c r="L18" s="30">
        <v>127624.90000000004</v>
      </c>
      <c r="M18" s="30">
        <v>106087.12619999998</v>
      </c>
      <c r="N18" s="28">
        <v>83.124160097285056</v>
      </c>
      <c r="O18" s="30">
        <v>458799.7</v>
      </c>
      <c r="P18" s="30"/>
      <c r="Q18" s="30">
        <v>415615.67690000025</v>
      </c>
      <c r="R18" s="28">
        <v>90.587608688497454</v>
      </c>
      <c r="S18" s="28">
        <v>71141.199999999983</v>
      </c>
      <c r="T18" s="30">
        <v>64635.4</v>
      </c>
      <c r="U18" s="28">
        <f t="shared" si="0"/>
        <v>90.855088190809283</v>
      </c>
      <c r="V18" s="28">
        <v>1327115.6999999995</v>
      </c>
      <c r="W18" s="30">
        <v>991008.49999999965</v>
      </c>
      <c r="X18" s="30">
        <v>71141.199999999983</v>
      </c>
      <c r="Y18" s="30">
        <v>324541.09999999998</v>
      </c>
      <c r="Z18" s="30">
        <v>324527.43499999988</v>
      </c>
      <c r="AA18" s="28">
        <v>99.99578943930365</v>
      </c>
      <c r="AB18" s="30">
        <v>43171.399999999987</v>
      </c>
      <c r="AC18" s="30">
        <v>39174.699999999983</v>
      </c>
      <c r="AD18" s="28">
        <f t="shared" si="4"/>
        <v>90.742250656684746</v>
      </c>
      <c r="AE18" s="28">
        <v>498920.4</v>
      </c>
      <c r="AF18" s="30">
        <v>264038.3000000001</v>
      </c>
      <c r="AG18" s="30">
        <v>43171.399999999987</v>
      </c>
      <c r="AH18" s="30">
        <v>152472.20000000001</v>
      </c>
      <c r="AI18" s="30">
        <v>122942.9</v>
      </c>
      <c r="AJ18" s="30">
        <v>51680</v>
      </c>
      <c r="AK18" s="30">
        <v>56379.3</v>
      </c>
      <c r="AL18" s="30"/>
      <c r="AM18" s="30"/>
      <c r="AN18" s="30"/>
      <c r="AO18" s="30"/>
      <c r="AP18" s="30">
        <v>3292920.5999999987</v>
      </c>
      <c r="AQ18" s="30">
        <v>3292920.5999999987</v>
      </c>
      <c r="AR18" s="28"/>
      <c r="AS18" s="28"/>
      <c r="AT18" s="30">
        <v>2142.1999999999998</v>
      </c>
      <c r="AU18" s="30">
        <v>3742.2</v>
      </c>
      <c r="AV18" s="30">
        <v>2142.1999999999998</v>
      </c>
      <c r="AW18" s="30">
        <v>3742.2</v>
      </c>
      <c r="AX18" s="30">
        <v>331923.99999999994</v>
      </c>
      <c r="AY18" s="30">
        <v>277059.3000000001</v>
      </c>
      <c r="AZ18" s="30"/>
      <c r="BA18" s="30"/>
      <c r="BB18" s="30">
        <v>83154.5</v>
      </c>
      <c r="BC18" s="30">
        <v>78465.260000000009</v>
      </c>
      <c r="BD18" s="30">
        <v>330745.8</v>
      </c>
      <c r="BE18" s="30">
        <v>286737.19999999995</v>
      </c>
      <c r="BF18" s="30">
        <v>-4008.6689999999999</v>
      </c>
      <c r="BG18" s="30">
        <v>5156005</v>
      </c>
      <c r="BH18" s="30">
        <v>4964476.9980999986</v>
      </c>
      <c r="BI18" s="34"/>
      <c r="BJ18" s="34"/>
      <c r="BK18" s="30"/>
      <c r="BL18" s="30"/>
      <c r="BM18" s="30"/>
      <c r="BN18" s="30"/>
      <c r="BO18" s="30"/>
      <c r="BP18" s="30"/>
      <c r="BQ18" s="30">
        <v>326.3</v>
      </c>
      <c r="BR18" s="30"/>
      <c r="BS18" s="30"/>
      <c r="BT18" s="30"/>
      <c r="BU18" s="30"/>
      <c r="BV18" s="30">
        <v>-3449.1010000000006</v>
      </c>
      <c r="BW18" s="30">
        <v>0</v>
      </c>
      <c r="BX18" s="30">
        <v>326.3</v>
      </c>
      <c r="BY18" s="51">
        <f>L18+Y18</f>
        <v>452166</v>
      </c>
      <c r="BZ18" s="51">
        <f t="shared" si="5"/>
        <v>430614.56119999988</v>
      </c>
      <c r="CA18" s="34">
        <f t="shared" si="3"/>
        <v>95.233733009558406</v>
      </c>
      <c r="CB18" s="50">
        <f t="shared" si="2"/>
        <v>3375128.0599999987</v>
      </c>
    </row>
    <row r="19" spans="1:80" s="21" customFormat="1" ht="27" customHeight="1" x14ac:dyDescent="0.2">
      <c r="B19" s="29">
        <v>9</v>
      </c>
      <c r="C19" s="27" t="s">
        <v>52</v>
      </c>
      <c r="D19" s="51">
        <v>159547.5</v>
      </c>
      <c r="E19" s="51">
        <v>26150.499999999996</v>
      </c>
      <c r="F19" s="30">
        <v>3051702.1000000015</v>
      </c>
      <c r="G19" s="30">
        <v>2985626</v>
      </c>
      <c r="H19" s="28">
        <v>97.834778827199358</v>
      </c>
      <c r="I19" s="30">
        <v>1056327.2999999998</v>
      </c>
      <c r="J19" s="30">
        <v>998941.50000000023</v>
      </c>
      <c r="K19" s="28">
        <v>94.567422426742212</v>
      </c>
      <c r="L19" s="30">
        <v>44893</v>
      </c>
      <c r="M19" s="30">
        <v>34704.600000000006</v>
      </c>
      <c r="N19" s="28">
        <v>77.305147795870184</v>
      </c>
      <c r="O19" s="30">
        <v>195387.20000000004</v>
      </c>
      <c r="P19" s="30"/>
      <c r="Q19" s="30">
        <v>196083.49999999997</v>
      </c>
      <c r="R19" s="28">
        <v>100.35636930157142</v>
      </c>
      <c r="S19" s="28">
        <v>32959.200000000012</v>
      </c>
      <c r="T19" s="30">
        <v>32959.200000000012</v>
      </c>
      <c r="U19" s="28">
        <f>T19/S19*100</f>
        <v>100</v>
      </c>
      <c r="V19" s="30">
        <v>410685.02500000008</v>
      </c>
      <c r="W19" s="30">
        <v>260508.09999999995</v>
      </c>
      <c r="X19" s="30">
        <v>32959.200000000012</v>
      </c>
      <c r="Y19" s="30">
        <v>163100.5</v>
      </c>
      <c r="Z19" s="30">
        <v>178275.10000000009</v>
      </c>
      <c r="AA19" s="28">
        <v>109.30383413907381</v>
      </c>
      <c r="AB19" s="30">
        <v>23410</v>
      </c>
      <c r="AC19" s="30">
        <v>23410.000000000004</v>
      </c>
      <c r="AD19" s="28">
        <f t="shared" si="4"/>
        <v>100.00000000000003</v>
      </c>
      <c r="AE19" s="28">
        <v>78562.7</v>
      </c>
      <c r="AF19" s="30">
        <v>76346.600000000035</v>
      </c>
      <c r="AG19" s="30">
        <v>23410</v>
      </c>
      <c r="AH19" s="30">
        <v>69357.399999999994</v>
      </c>
      <c r="AI19" s="30">
        <v>64729.099999999991</v>
      </c>
      <c r="AJ19" s="30">
        <v>23224</v>
      </c>
      <c r="AK19" s="30">
        <v>23197.7</v>
      </c>
      <c r="AL19" s="30">
        <v>1000</v>
      </c>
      <c r="AM19" s="30">
        <v>0</v>
      </c>
      <c r="AN19" s="30">
        <v>0</v>
      </c>
      <c r="AO19" s="30"/>
      <c r="AP19" s="30">
        <v>1863210.9000000004</v>
      </c>
      <c r="AQ19" s="30">
        <v>1863210.9000000004</v>
      </c>
      <c r="AR19" s="30">
        <v>21064.300000000003</v>
      </c>
      <c r="AS19" s="30">
        <v>21064.300000000003</v>
      </c>
      <c r="AT19" s="30">
        <v>0</v>
      </c>
      <c r="AU19" s="30">
        <v>0</v>
      </c>
      <c r="AV19" s="30">
        <v>85568</v>
      </c>
      <c r="AW19" s="30">
        <v>88302.9</v>
      </c>
      <c r="AX19" s="30">
        <v>387133.19999999995</v>
      </c>
      <c r="AY19" s="30">
        <v>354430.89999999985</v>
      </c>
      <c r="AZ19" s="30"/>
      <c r="BA19" s="30"/>
      <c r="BB19" s="30">
        <v>45056.899999999994</v>
      </c>
      <c r="BC19" s="30">
        <v>36366.6</v>
      </c>
      <c r="BD19" s="30">
        <v>86664.000000000015</v>
      </c>
      <c r="BE19" s="30">
        <v>59217.700000000004</v>
      </c>
      <c r="BF19" s="30">
        <v>-1120.8</v>
      </c>
      <c r="BG19" s="30">
        <v>2985659.4000000018</v>
      </c>
      <c r="BH19" s="30">
        <v>2919583.3000000003</v>
      </c>
      <c r="BI19" s="34">
        <v>65000</v>
      </c>
      <c r="BJ19" s="34">
        <v>65000</v>
      </c>
      <c r="BK19" s="30">
        <v>1042.7</v>
      </c>
      <c r="BL19" s="30">
        <v>1042.7</v>
      </c>
      <c r="BM19" s="30"/>
      <c r="BN19" s="30"/>
      <c r="BO19" s="30"/>
      <c r="BP19" s="30"/>
      <c r="BQ19" s="30"/>
      <c r="BR19" s="30">
        <v>40455.899999999994</v>
      </c>
      <c r="BS19" s="30">
        <v>17982.899999999998</v>
      </c>
      <c r="BT19" s="30"/>
      <c r="BU19" s="30"/>
      <c r="BV19" s="30"/>
      <c r="BW19" s="30">
        <v>106498.6</v>
      </c>
      <c r="BX19" s="30">
        <v>84025.60000000002</v>
      </c>
      <c r="BY19" s="51">
        <f>L19+Y19</f>
        <v>207993.5</v>
      </c>
      <c r="BZ19" s="51">
        <f t="shared" si="5"/>
        <v>212979.7000000001</v>
      </c>
      <c r="CA19" s="34">
        <f t="shared" si="3"/>
        <v>102.39728645366326</v>
      </c>
      <c r="CB19" s="50">
        <f t="shared" si="2"/>
        <v>1986684.5000000005</v>
      </c>
    </row>
    <row r="20" spans="1:80" s="21" customFormat="1" ht="27" customHeight="1" x14ac:dyDescent="0.2">
      <c r="B20" s="29">
        <v>10</v>
      </c>
      <c r="C20" s="27" t="s">
        <v>53</v>
      </c>
      <c r="D20" s="51">
        <v>82119.8</v>
      </c>
      <c r="E20" s="51">
        <v>111877.59999999999</v>
      </c>
      <c r="F20" s="30">
        <v>1050929.2</v>
      </c>
      <c r="G20" s="30">
        <v>1051189</v>
      </c>
      <c r="H20" s="28">
        <v>100.02472098025252</v>
      </c>
      <c r="I20" s="30">
        <v>345573.59999999992</v>
      </c>
      <c r="J20" s="30">
        <v>348792.20000000007</v>
      </c>
      <c r="K20" s="28">
        <v>100.9313790173787</v>
      </c>
      <c r="L20" s="30">
        <v>25248.5</v>
      </c>
      <c r="M20" s="30">
        <v>25293.5</v>
      </c>
      <c r="N20" s="28">
        <v>100.17822840960848</v>
      </c>
      <c r="O20" s="30">
        <v>82769</v>
      </c>
      <c r="P20" s="30"/>
      <c r="Q20" s="30">
        <v>84733.700000000012</v>
      </c>
      <c r="R20" s="28">
        <v>102.3737147966026</v>
      </c>
      <c r="S20" s="28">
        <v>22792.1</v>
      </c>
      <c r="T20" s="28">
        <v>24335.5</v>
      </c>
      <c r="U20" s="28">
        <f>T20/S20*100</f>
        <v>106.77164456105406</v>
      </c>
      <c r="V20" s="30">
        <v>97420.800000000017</v>
      </c>
      <c r="W20" s="30">
        <v>82832.7</v>
      </c>
      <c r="X20" s="30">
        <v>22792.1</v>
      </c>
      <c r="Y20" s="30">
        <v>69304.7</v>
      </c>
      <c r="Z20" s="30">
        <v>79158.199999999983</v>
      </c>
      <c r="AA20" s="28">
        <v>114.21765046237844</v>
      </c>
      <c r="AB20" s="30">
        <v>9895.9000000000015</v>
      </c>
      <c r="AC20" s="30">
        <v>6108.6</v>
      </c>
      <c r="AD20" s="28">
        <f t="shared" si="4"/>
        <v>61.72859467052011</v>
      </c>
      <c r="AE20" s="28">
        <v>41834.19999999999</v>
      </c>
      <c r="AF20" s="30">
        <v>34936.300000000003</v>
      </c>
      <c r="AG20" s="30">
        <v>6108.6</v>
      </c>
      <c r="AH20" s="30">
        <v>18850.099999999999</v>
      </c>
      <c r="AI20" s="30">
        <v>14085.9</v>
      </c>
      <c r="AJ20" s="30">
        <v>8000</v>
      </c>
      <c r="AK20" s="30">
        <v>7399</v>
      </c>
      <c r="AL20" s="30"/>
      <c r="AM20" s="30"/>
      <c r="AN20" s="30"/>
      <c r="AO20" s="30"/>
      <c r="AP20" s="30">
        <v>664523</v>
      </c>
      <c r="AQ20" s="30">
        <v>664531</v>
      </c>
      <c r="AR20" s="30">
        <v>6276.6</v>
      </c>
      <c r="AS20" s="30">
        <v>6276.6</v>
      </c>
      <c r="AT20" s="30">
        <v>0</v>
      </c>
      <c r="AU20" s="30">
        <v>0</v>
      </c>
      <c r="AV20" s="30">
        <v>9997</v>
      </c>
      <c r="AW20" s="30">
        <v>8746.7999999999993</v>
      </c>
      <c r="AX20" s="30">
        <v>46822.400000000001</v>
      </c>
      <c r="AY20" s="30">
        <v>66922.400000000009</v>
      </c>
      <c r="AZ20" s="30">
        <v>400</v>
      </c>
      <c r="BA20" s="30">
        <v>388</v>
      </c>
      <c r="BB20" s="30">
        <v>27556</v>
      </c>
      <c r="BC20" s="30">
        <v>24589.200000000001</v>
      </c>
      <c r="BD20" s="30">
        <v>84181.9</v>
      </c>
      <c r="BE20" s="30">
        <v>62064.700000000004</v>
      </c>
      <c r="BF20" s="30"/>
      <c r="BG20" s="30">
        <v>1043929.1999999998</v>
      </c>
      <c r="BH20" s="30">
        <v>1044189</v>
      </c>
      <c r="BI20" s="34"/>
      <c r="BJ20" s="34"/>
      <c r="BK20" s="30">
        <v>7000</v>
      </c>
      <c r="BL20" s="30">
        <v>7000</v>
      </c>
      <c r="BM20" s="30"/>
      <c r="BN20" s="30"/>
      <c r="BO20" s="30"/>
      <c r="BP20" s="30"/>
      <c r="BQ20" s="30"/>
      <c r="BR20" s="30">
        <v>2925.4</v>
      </c>
      <c r="BS20" s="30">
        <v>2925.4</v>
      </c>
      <c r="BT20" s="30"/>
      <c r="BU20" s="30"/>
      <c r="BV20" s="30"/>
      <c r="BW20" s="30">
        <v>9925.4</v>
      </c>
      <c r="BX20" s="30">
        <v>9925.4</v>
      </c>
      <c r="BY20" s="51">
        <f>L20+Y20</f>
        <v>94553.2</v>
      </c>
      <c r="BZ20" s="51">
        <f t="shared" si="5"/>
        <v>104451.69999999998</v>
      </c>
      <c r="CA20" s="34">
        <f t="shared" si="3"/>
        <v>110.46870967878399</v>
      </c>
      <c r="CB20" s="50">
        <f t="shared" si="2"/>
        <v>702396.79999999993</v>
      </c>
    </row>
    <row r="21" spans="1:80" s="21" customFormat="1" ht="27" customHeight="1" x14ac:dyDescent="0.2">
      <c r="B21" s="29">
        <v>11</v>
      </c>
      <c r="C21" s="27" t="s">
        <v>54</v>
      </c>
      <c r="D21" s="55">
        <v>512739.90000000008</v>
      </c>
      <c r="E21" s="55">
        <v>0</v>
      </c>
      <c r="F21" s="56">
        <v>2160653.1</v>
      </c>
      <c r="G21" s="56">
        <v>2113046.9999999991</v>
      </c>
      <c r="H21" s="57">
        <v>97.79668008714583</v>
      </c>
      <c r="I21" s="56">
        <v>569156</v>
      </c>
      <c r="J21" s="56">
        <v>527092.99999999988</v>
      </c>
      <c r="K21" s="57">
        <v>92.609583312835113</v>
      </c>
      <c r="L21" s="56">
        <v>33045.1</v>
      </c>
      <c r="M21" s="56">
        <v>32765.799999999996</v>
      </c>
      <c r="N21" s="58">
        <v>99.154791481944358</v>
      </c>
      <c r="O21" s="56">
        <v>183782.20000000007</v>
      </c>
      <c r="P21" s="56"/>
      <c r="Q21" s="56">
        <v>162880.6</v>
      </c>
      <c r="R21" s="58">
        <v>88.626972579498968</v>
      </c>
      <c r="S21" s="58">
        <v>21732.200000000004</v>
      </c>
      <c r="T21" s="56">
        <v>15475.899999999994</v>
      </c>
      <c r="U21" s="28">
        <f>T21/S21*100</f>
        <v>71.211842335336456</v>
      </c>
      <c r="V21" s="56">
        <v>773268.4</v>
      </c>
      <c r="W21" s="56">
        <v>388959.00000000006</v>
      </c>
      <c r="X21" s="56">
        <v>21732.200000000004</v>
      </c>
      <c r="Y21" s="56">
        <v>108357.69999999998</v>
      </c>
      <c r="Z21" s="56">
        <v>118442.69999999994</v>
      </c>
      <c r="AA21" s="58">
        <v>109.30713737925404</v>
      </c>
      <c r="AB21" s="56">
        <v>12264.8</v>
      </c>
      <c r="AC21" s="56">
        <v>11515.6</v>
      </c>
      <c r="AD21" s="28">
        <f t="shared" si="4"/>
        <v>93.891461744178471</v>
      </c>
      <c r="AE21" s="56">
        <v>220182.50000000003</v>
      </c>
      <c r="AF21" s="56">
        <v>57003.299999999988</v>
      </c>
      <c r="AG21" s="56">
        <v>12264.8</v>
      </c>
      <c r="AH21" s="56">
        <v>38923</v>
      </c>
      <c r="AI21" s="56">
        <v>35944</v>
      </c>
      <c r="AJ21" s="56">
        <v>22235</v>
      </c>
      <c r="AK21" s="56">
        <v>18872</v>
      </c>
      <c r="AL21" s="30"/>
      <c r="AM21" s="30"/>
      <c r="AN21" s="30"/>
      <c r="AO21" s="30"/>
      <c r="AP21" s="56">
        <v>1478077.899999999</v>
      </c>
      <c r="AQ21" s="56">
        <v>1478077.0999999989</v>
      </c>
      <c r="AR21" s="56">
        <v>18149.7</v>
      </c>
      <c r="AS21" s="56">
        <v>18149.7</v>
      </c>
      <c r="AT21" s="30"/>
      <c r="AU21" s="30"/>
      <c r="AV21" s="56">
        <v>32530</v>
      </c>
      <c r="AW21" s="56">
        <v>27853.100000000006</v>
      </c>
      <c r="AX21" s="56">
        <v>101513.9</v>
      </c>
      <c r="AY21" s="56">
        <v>102283.89999999998</v>
      </c>
      <c r="AZ21" s="56">
        <v>15800</v>
      </c>
      <c r="BA21" s="56">
        <v>13286</v>
      </c>
      <c r="BB21" s="56">
        <v>31654.5</v>
      </c>
      <c r="BC21" s="56">
        <v>28544.100000000002</v>
      </c>
      <c r="BD21" s="56">
        <v>32969.100000000006</v>
      </c>
      <c r="BE21" s="56">
        <v>14764.9</v>
      </c>
      <c r="BF21" s="56">
        <v>-3843.5</v>
      </c>
      <c r="BG21" s="56">
        <v>2097038.0999999996</v>
      </c>
      <c r="BH21" s="56">
        <v>2051863.8999999994</v>
      </c>
      <c r="BI21" s="34"/>
      <c r="BJ21" s="34"/>
      <c r="BK21" s="56">
        <v>62665</v>
      </c>
      <c r="BL21" s="56">
        <v>61604.1</v>
      </c>
      <c r="BM21" s="30">
        <v>950</v>
      </c>
      <c r="BN21" s="30">
        <v>-420.99999999999989</v>
      </c>
      <c r="BO21" s="30"/>
      <c r="BP21" s="30"/>
      <c r="BQ21" s="30"/>
      <c r="BR21" s="56">
        <v>22705.000000000004</v>
      </c>
      <c r="BS21" s="56">
        <v>19693.2</v>
      </c>
      <c r="BT21" s="30"/>
      <c r="BU21" s="30"/>
      <c r="BV21" s="30">
        <v>-1371.5</v>
      </c>
      <c r="BW21" s="56">
        <v>86319.099999999991</v>
      </c>
      <c r="BX21" s="56">
        <v>80875.7</v>
      </c>
      <c r="BY21" s="51">
        <f>L21+Y21</f>
        <v>141402.79999999999</v>
      </c>
      <c r="BZ21" s="51">
        <f t="shared" si="5"/>
        <v>151208.49999999994</v>
      </c>
      <c r="CA21" s="34">
        <f t="shared" si="3"/>
        <v>106.93458686815251</v>
      </c>
      <c r="CB21" s="50">
        <f t="shared" si="2"/>
        <v>1585953.9999999991</v>
      </c>
    </row>
    <row r="22" spans="1:80" s="21" customFormat="1" ht="29.25" customHeight="1" x14ac:dyDescent="0.2">
      <c r="B22" s="305" t="s">
        <v>3</v>
      </c>
      <c r="C22" s="306"/>
      <c r="D22" s="53">
        <f>SUM(D11:D21)</f>
        <v>4176614.1020999993</v>
      </c>
      <c r="E22" s="53">
        <f>SUM(E11:E21)</f>
        <v>4248840.7175000003</v>
      </c>
      <c r="F22" s="33">
        <f>SUM(F11:F21)</f>
        <v>96854839.407899991</v>
      </c>
      <c r="G22" s="33">
        <f>SUM(G11:G21)</f>
        <v>95255709.493100002</v>
      </c>
      <c r="H22" s="31">
        <f>G22/F22*100</f>
        <v>98.348941648578531</v>
      </c>
      <c r="I22" s="33">
        <f>SUM(I11:I21)</f>
        <v>27662728.937200006</v>
      </c>
      <c r="J22" s="33">
        <f>SUM(J11:J21)</f>
        <v>24997311.194000006</v>
      </c>
      <c r="K22" s="31">
        <f>J22/I22*100</f>
        <v>90.364588579633491</v>
      </c>
      <c r="L22" s="33">
        <f>SUM(L11:L21)</f>
        <v>5739349.5183999995</v>
      </c>
      <c r="M22" s="33">
        <f>SUM(M11:M21)</f>
        <v>5550555.6562000001</v>
      </c>
      <c r="N22" s="31">
        <f>M22/L22*100</f>
        <v>96.710535547717768</v>
      </c>
      <c r="O22" s="33">
        <f>SUM(O11:O21)</f>
        <v>4804657.5250000004</v>
      </c>
      <c r="P22" s="33"/>
      <c r="Q22" s="33">
        <f>SUM(Q11:Q21)</f>
        <v>4434660.8822000008</v>
      </c>
      <c r="R22" s="31">
        <f>Q22/O22*100</f>
        <v>92.299208822381161</v>
      </c>
      <c r="S22" s="33">
        <f>SUM(S11:S21)</f>
        <v>841424.46999999986</v>
      </c>
      <c r="T22" s="33">
        <f>SUM(T11:T21)</f>
        <v>859356.19698869425</v>
      </c>
      <c r="U22" s="31">
        <f>T22/S22*100</f>
        <v>102.13111546288812</v>
      </c>
      <c r="V22" s="33">
        <f>SUM(V11:V21)</f>
        <v>16407120.525000002</v>
      </c>
      <c r="W22" s="33">
        <f>SUM(W11:W21)</f>
        <v>9847669.5841999985</v>
      </c>
      <c r="X22" s="33">
        <f>SUM(X11:X21)</f>
        <v>836060.57</v>
      </c>
      <c r="Y22" s="33">
        <f>SUM(Y11:Y21)</f>
        <v>7019685.9310000008</v>
      </c>
      <c r="Z22" s="33">
        <f>SUM(Z11:Z21)</f>
        <v>6242520.8592000008</v>
      </c>
      <c r="AA22" s="31">
        <f>Z22/Y22*100</f>
        <v>88.928777164118969</v>
      </c>
      <c r="AB22" s="33">
        <f>SUM(AB11:AB21)</f>
        <v>2316804.1121999999</v>
      </c>
      <c r="AC22" s="33">
        <f>SUM(AC11:AC21)</f>
        <v>2346962.4709999999</v>
      </c>
      <c r="AD22" s="31">
        <f t="shared" si="4"/>
        <v>101.30172243053221</v>
      </c>
      <c r="AE22" s="33">
        <f t="shared" ref="AE22:BX22" si="6">SUM(AE11:AE21)</f>
        <v>11584783.700999999</v>
      </c>
      <c r="AF22" s="33">
        <f t="shared" si="6"/>
        <v>6014837.733337</v>
      </c>
      <c r="AG22" s="33">
        <f t="shared" si="6"/>
        <v>2326641.8871999998</v>
      </c>
      <c r="AH22" s="33">
        <f t="shared" si="6"/>
        <v>2605808.2801999999</v>
      </c>
      <c r="AI22" s="33">
        <f t="shared" si="6"/>
        <v>2543647.9440000001</v>
      </c>
      <c r="AJ22" s="33">
        <f t="shared" si="6"/>
        <v>797036.6</v>
      </c>
      <c r="AK22" s="33">
        <f t="shared" si="6"/>
        <v>791747.84100000001</v>
      </c>
      <c r="AL22" s="33">
        <f t="shared" si="6"/>
        <v>2391.4</v>
      </c>
      <c r="AM22" s="33">
        <f t="shared" si="6"/>
        <v>289.89999999999998</v>
      </c>
      <c r="AN22" s="33">
        <f t="shared" si="6"/>
        <v>732.2</v>
      </c>
      <c r="AO22" s="33">
        <f t="shared" si="6"/>
        <v>732.2</v>
      </c>
      <c r="AP22" s="33">
        <f t="shared" si="6"/>
        <v>32493864.699999996</v>
      </c>
      <c r="AQ22" s="33">
        <f t="shared" si="6"/>
        <v>32493813.300000001</v>
      </c>
      <c r="AR22" s="33">
        <f t="shared" si="6"/>
        <v>6735376.7001</v>
      </c>
      <c r="AS22" s="33">
        <f t="shared" si="6"/>
        <v>6734949.8810999999</v>
      </c>
      <c r="AT22" s="33">
        <f t="shared" si="6"/>
        <v>22142.2</v>
      </c>
      <c r="AU22" s="33">
        <f t="shared" si="6"/>
        <v>24509.100000000002</v>
      </c>
      <c r="AV22" s="33">
        <f t="shared" si="6"/>
        <v>936355.26569999987</v>
      </c>
      <c r="AW22" s="33">
        <f t="shared" si="6"/>
        <v>1047457.6943999999</v>
      </c>
      <c r="AX22" s="33">
        <f t="shared" si="6"/>
        <v>2783975.7001</v>
      </c>
      <c r="AY22" s="33">
        <f t="shared" si="6"/>
        <v>2572382.9937999998</v>
      </c>
      <c r="AZ22" s="33">
        <f t="shared" si="6"/>
        <v>475340.30009999999</v>
      </c>
      <c r="BA22" s="33">
        <f t="shared" si="6"/>
        <v>365778.81600000005</v>
      </c>
      <c r="BB22" s="33">
        <f t="shared" si="6"/>
        <v>26548383.470599994</v>
      </c>
      <c r="BC22" s="33">
        <f t="shared" si="6"/>
        <v>27450195.379999999</v>
      </c>
      <c r="BD22" s="33">
        <f t="shared" si="6"/>
        <v>2507698.4167000004</v>
      </c>
      <c r="BE22" s="33">
        <f t="shared" si="6"/>
        <v>1456711.2071999996</v>
      </c>
      <c r="BF22" s="33">
        <f t="shared" si="6"/>
        <v>-62169.286000000015</v>
      </c>
      <c r="BG22" s="33">
        <f t="shared" si="6"/>
        <v>96413500.207900017</v>
      </c>
      <c r="BH22" s="33">
        <f t="shared" si="6"/>
        <v>94659770.431100011</v>
      </c>
      <c r="BI22" s="35">
        <f t="shared" si="6"/>
        <v>65000</v>
      </c>
      <c r="BJ22" s="35">
        <f t="shared" si="6"/>
        <v>65000</v>
      </c>
      <c r="BK22" s="33">
        <f t="shared" si="6"/>
        <v>230642.2</v>
      </c>
      <c r="BL22" s="33">
        <f t="shared" si="6"/>
        <v>222819.86200000002</v>
      </c>
      <c r="BM22" s="33">
        <f t="shared" si="6"/>
        <v>146195</v>
      </c>
      <c r="BN22" s="33">
        <f t="shared" si="6"/>
        <v>145338.41</v>
      </c>
      <c r="BO22" s="33">
        <f t="shared" si="6"/>
        <v>15000</v>
      </c>
      <c r="BP22" s="33">
        <f t="shared" si="6"/>
        <v>4397</v>
      </c>
      <c r="BQ22" s="33">
        <f t="shared" si="6"/>
        <v>170200.4</v>
      </c>
      <c r="BR22" s="33">
        <f t="shared" si="6"/>
        <v>3824372.2952000001</v>
      </c>
      <c r="BS22" s="33">
        <f t="shared" si="6"/>
        <v>2099477.9824999999</v>
      </c>
      <c r="BT22" s="33">
        <f t="shared" si="6"/>
        <v>0</v>
      </c>
      <c r="BU22" s="33">
        <f t="shared" si="6"/>
        <v>1721.3000000000002</v>
      </c>
      <c r="BV22" s="33">
        <f t="shared" si="6"/>
        <v>-13849.281000000001</v>
      </c>
      <c r="BW22" s="33">
        <f t="shared" si="6"/>
        <v>4265710.5951999994</v>
      </c>
      <c r="BX22" s="33">
        <f t="shared" si="6"/>
        <v>2695416.9444999998</v>
      </c>
      <c r="BY22" s="51">
        <f>L22+Y22</f>
        <v>12759035.4494</v>
      </c>
      <c r="BZ22" s="51">
        <f t="shared" si="5"/>
        <v>11793076.5154</v>
      </c>
      <c r="CA22" s="34">
        <f t="shared" si="3"/>
        <v>92.429216629808607</v>
      </c>
      <c r="CB22" s="50">
        <f t="shared" si="2"/>
        <v>67137358.133100003</v>
      </c>
    </row>
    <row r="23" spans="1:80" ht="18" customHeight="1" x14ac:dyDescent="0.2">
      <c r="A23" s="22"/>
      <c r="J23" s="20"/>
      <c r="AQ23" s="3"/>
      <c r="BB23" s="48"/>
      <c r="BC23" s="48"/>
      <c r="BD23" s="49"/>
      <c r="BE23" s="20"/>
      <c r="BI23" s="49"/>
      <c r="BJ23" s="49"/>
      <c r="BK23" s="49"/>
      <c r="BL23" s="49"/>
    </row>
    <row r="24" spans="1:80" ht="16.5" customHeight="1" x14ac:dyDescent="0.2">
      <c r="A24" s="22"/>
      <c r="AQ24" s="3"/>
      <c r="AS24" s="3"/>
      <c r="BB24" s="48"/>
      <c r="BC24" s="48"/>
      <c r="BD24" s="49"/>
      <c r="BE24" s="20"/>
    </row>
    <row r="25" spans="1:80" ht="16.5" customHeight="1" x14ac:dyDescent="0.2">
      <c r="A25" s="22"/>
      <c r="AQ25" s="3"/>
      <c r="AS25" s="3"/>
    </row>
    <row r="26" spans="1:80" ht="16.5" customHeight="1" x14ac:dyDescent="0.2">
      <c r="A26" s="22"/>
    </row>
    <row r="27" spans="1:80" ht="16.5" customHeight="1" x14ac:dyDescent="0.2">
      <c r="A27" s="22"/>
    </row>
    <row r="28" spans="1:80" ht="16.5" customHeight="1" x14ac:dyDescent="0.2">
      <c r="A28" s="22"/>
    </row>
    <row r="29" spans="1:80" ht="16.5" customHeight="1" x14ac:dyDescent="0.2">
      <c r="A29" s="22"/>
    </row>
    <row r="30" spans="1:80" ht="16.5" customHeight="1" x14ac:dyDescent="0.2">
      <c r="A30" s="22"/>
    </row>
    <row r="31" spans="1:80" ht="16.5" customHeight="1" x14ac:dyDescent="0.2">
      <c r="A31" s="22"/>
    </row>
    <row r="32" spans="1:80" ht="16.5" customHeight="1" x14ac:dyDescent="0.2">
      <c r="A32" s="22"/>
    </row>
    <row r="33" spans="1:1" ht="16.5" customHeight="1" x14ac:dyDescent="0.2">
      <c r="A33" s="22"/>
    </row>
    <row r="34" spans="1:1" ht="16.5" customHeight="1" x14ac:dyDescent="0.2">
      <c r="A34" s="22"/>
    </row>
    <row r="35" spans="1:1" ht="16.5" customHeight="1" x14ac:dyDescent="0.2">
      <c r="A35" s="22"/>
    </row>
    <row r="36" spans="1:1" ht="16.5" customHeight="1" x14ac:dyDescent="0.2">
      <c r="A36" s="22"/>
    </row>
    <row r="37" spans="1:1" ht="16.5" customHeight="1" x14ac:dyDescent="0.2">
      <c r="A37" s="22"/>
    </row>
    <row r="38" spans="1:1" ht="16.5" customHeight="1" x14ac:dyDescent="0.2">
      <c r="A38" s="22"/>
    </row>
    <row r="39" spans="1:1" ht="16.5" customHeight="1" x14ac:dyDescent="0.2">
      <c r="A39" s="22"/>
    </row>
    <row r="40" spans="1:1" ht="16.5" customHeight="1" x14ac:dyDescent="0.2">
      <c r="A40" s="22"/>
    </row>
    <row r="41" spans="1:1" ht="16.5" customHeight="1" x14ac:dyDescent="0.2">
      <c r="A41" s="22"/>
    </row>
    <row r="42" spans="1:1" ht="16.5" customHeight="1" x14ac:dyDescent="0.2">
      <c r="A42" s="22"/>
    </row>
    <row r="43" spans="1:1" ht="16.5" customHeight="1" x14ac:dyDescent="0.2">
      <c r="A43" s="22"/>
    </row>
    <row r="44" spans="1:1" ht="16.5" customHeight="1" x14ac:dyDescent="0.2">
      <c r="A44" s="22"/>
    </row>
    <row r="45" spans="1:1" ht="16.5" customHeight="1" x14ac:dyDescent="0.2">
      <c r="A45" s="22"/>
    </row>
    <row r="46" spans="1:1" ht="16.5" customHeight="1" x14ac:dyDescent="0.2">
      <c r="A46" s="22"/>
    </row>
    <row r="47" spans="1:1" ht="16.5" customHeight="1" x14ac:dyDescent="0.2">
      <c r="A47" s="22"/>
    </row>
    <row r="48" spans="1:1" ht="16.5" customHeight="1" x14ac:dyDescent="0.2">
      <c r="A48" s="22"/>
    </row>
    <row r="49" spans="1:1" ht="16.5" customHeight="1" x14ac:dyDescent="0.2">
      <c r="A49" s="22"/>
    </row>
    <row r="50" spans="1:1" ht="16.5" customHeight="1" x14ac:dyDescent="0.2">
      <c r="A50" s="22"/>
    </row>
    <row r="51" spans="1:1" ht="16.5" customHeight="1" x14ac:dyDescent="0.2">
      <c r="A51" s="22"/>
    </row>
    <row r="52" spans="1:1" ht="16.5" customHeight="1" x14ac:dyDescent="0.2">
      <c r="A52" s="22"/>
    </row>
    <row r="53" spans="1:1" ht="16.5" customHeight="1" x14ac:dyDescent="0.2">
      <c r="A53" s="22"/>
    </row>
    <row r="54" spans="1:1" ht="16.5" customHeight="1" x14ac:dyDescent="0.2">
      <c r="A54" s="22"/>
    </row>
    <row r="55" spans="1:1" ht="16.5" customHeight="1" x14ac:dyDescent="0.2">
      <c r="A55" s="22"/>
    </row>
    <row r="56" spans="1:1" ht="16.5" customHeight="1" x14ac:dyDescent="0.2">
      <c r="A56" s="22"/>
    </row>
    <row r="57" spans="1:1" ht="16.5" customHeight="1" x14ac:dyDescent="0.2">
      <c r="A57" s="22"/>
    </row>
    <row r="58" spans="1:1" ht="16.5" customHeight="1" x14ac:dyDescent="0.2">
      <c r="A58" s="22"/>
    </row>
    <row r="59" spans="1:1" ht="16.5" customHeight="1" x14ac:dyDescent="0.2">
      <c r="A59" s="22"/>
    </row>
    <row r="60" spans="1:1" ht="16.5" customHeight="1" x14ac:dyDescent="0.2">
      <c r="A60" s="22"/>
    </row>
    <row r="61" spans="1:1" ht="16.5" customHeight="1" x14ac:dyDescent="0.2">
      <c r="A61" s="22"/>
    </row>
    <row r="62" spans="1:1" ht="16.5" customHeight="1" x14ac:dyDescent="0.2">
      <c r="A62" s="22"/>
    </row>
    <row r="63" spans="1:1" ht="16.5" customHeight="1" x14ac:dyDescent="0.2">
      <c r="A63" s="22"/>
    </row>
    <row r="64" spans="1:1" ht="16.5" customHeight="1" x14ac:dyDescent="0.2">
      <c r="A64" s="22"/>
    </row>
    <row r="65" spans="1:1" ht="16.5" customHeight="1" x14ac:dyDescent="0.2">
      <c r="A65" s="22"/>
    </row>
    <row r="66" spans="1:1" ht="16.5" customHeight="1" x14ac:dyDescent="0.2">
      <c r="A66" s="22"/>
    </row>
    <row r="67" spans="1:1" ht="16.5" customHeight="1" x14ac:dyDescent="0.2">
      <c r="A67" s="22"/>
    </row>
    <row r="68" spans="1:1" ht="16.5" customHeight="1" x14ac:dyDescent="0.2">
      <c r="A68" s="22"/>
    </row>
    <row r="69" spans="1:1" ht="16.5" customHeight="1" x14ac:dyDescent="0.2">
      <c r="A69" s="22"/>
    </row>
    <row r="70" spans="1:1" ht="16.5" customHeight="1" x14ac:dyDescent="0.2">
      <c r="A70" s="22"/>
    </row>
    <row r="71" spans="1:1" ht="16.5" customHeight="1" x14ac:dyDescent="0.2">
      <c r="A71" s="22"/>
    </row>
    <row r="72" spans="1:1" ht="16.5" customHeight="1" x14ac:dyDescent="0.2">
      <c r="A72" s="22"/>
    </row>
    <row r="73" spans="1:1" ht="16.5" customHeight="1" x14ac:dyDescent="0.2">
      <c r="A73" s="22"/>
    </row>
    <row r="74" spans="1:1" ht="16.5" customHeight="1" x14ac:dyDescent="0.2">
      <c r="A74" s="22"/>
    </row>
    <row r="75" spans="1:1" ht="16.5" customHeight="1" x14ac:dyDescent="0.2">
      <c r="A75" s="22"/>
    </row>
    <row r="76" spans="1:1" ht="16.5" customHeight="1" x14ac:dyDescent="0.2">
      <c r="A76" s="22"/>
    </row>
    <row r="77" spans="1:1" ht="16.5" customHeight="1" x14ac:dyDescent="0.2">
      <c r="A77" s="22"/>
    </row>
    <row r="78" spans="1:1" ht="16.5" customHeight="1" x14ac:dyDescent="0.2">
      <c r="A78" s="22"/>
    </row>
    <row r="79" spans="1:1" ht="16.5" customHeight="1" x14ac:dyDescent="0.2">
      <c r="A79" s="22"/>
    </row>
    <row r="80" spans="1:1" ht="16.5" customHeight="1" x14ac:dyDescent="0.2">
      <c r="A80" s="22"/>
    </row>
    <row r="81" spans="1:1" ht="16.5" customHeight="1" x14ac:dyDescent="0.2">
      <c r="A81" s="22"/>
    </row>
    <row r="82" spans="1:1" ht="16.5" customHeight="1" x14ac:dyDescent="0.2">
      <c r="A82" s="22"/>
    </row>
    <row r="83" spans="1:1" ht="16.5" customHeight="1" x14ac:dyDescent="0.2">
      <c r="A83" s="22"/>
    </row>
    <row r="84" spans="1:1" ht="16.5" customHeight="1" x14ac:dyDescent="0.2">
      <c r="A84" s="22"/>
    </row>
    <row r="85" spans="1:1" ht="16.5" customHeight="1" x14ac:dyDescent="0.2">
      <c r="A85" s="22"/>
    </row>
    <row r="86" spans="1:1" ht="16.5" customHeight="1" x14ac:dyDescent="0.2">
      <c r="A86" s="22"/>
    </row>
    <row r="87" spans="1:1" ht="16.5" customHeight="1" x14ac:dyDescent="0.2">
      <c r="A87" s="22"/>
    </row>
    <row r="88" spans="1:1" ht="16.5" customHeight="1" x14ac:dyDescent="0.2">
      <c r="A88" s="22"/>
    </row>
    <row r="89" spans="1:1" ht="16.5" customHeight="1" x14ac:dyDescent="0.2">
      <c r="A89" s="22"/>
    </row>
    <row r="90" spans="1:1" ht="16.5" customHeight="1" x14ac:dyDescent="0.2">
      <c r="A90" s="22"/>
    </row>
    <row r="91" spans="1:1" ht="16.5" customHeight="1" x14ac:dyDescent="0.2">
      <c r="A91" s="22"/>
    </row>
    <row r="92" spans="1:1" ht="16.5" customHeight="1" x14ac:dyDescent="0.2">
      <c r="A92" s="22"/>
    </row>
    <row r="93" spans="1:1" ht="16.5" customHeight="1" x14ac:dyDescent="0.2">
      <c r="A93" s="22"/>
    </row>
    <row r="94" spans="1:1" ht="16.5" customHeight="1" x14ac:dyDescent="0.2">
      <c r="A94" s="22"/>
    </row>
    <row r="95" spans="1:1" ht="16.5" customHeight="1" x14ac:dyDescent="0.2">
      <c r="A95" s="22"/>
    </row>
    <row r="96" spans="1:1" ht="16.5" customHeight="1" x14ac:dyDescent="0.2">
      <c r="A96" s="22"/>
    </row>
    <row r="97" spans="1:1" ht="16.5" customHeight="1" x14ac:dyDescent="0.2">
      <c r="A97" s="22"/>
    </row>
    <row r="98" spans="1:1" ht="16.5" customHeight="1" x14ac:dyDescent="0.2">
      <c r="A98" s="22"/>
    </row>
    <row r="99" spans="1:1" ht="16.5" customHeight="1" x14ac:dyDescent="0.2">
      <c r="A99" s="22"/>
    </row>
    <row r="100" spans="1:1" ht="16.5" customHeight="1" x14ac:dyDescent="0.2">
      <c r="A100" s="22"/>
    </row>
    <row r="101" spans="1:1" ht="16.5" customHeight="1" x14ac:dyDescent="0.2">
      <c r="A101" s="22"/>
    </row>
    <row r="102" spans="1:1" ht="16.5" customHeight="1" x14ac:dyDescent="0.2">
      <c r="A102" s="22"/>
    </row>
    <row r="103" spans="1:1" ht="16.5" customHeight="1" x14ac:dyDescent="0.2">
      <c r="A103" s="22"/>
    </row>
    <row r="104" spans="1:1" ht="16.5" customHeight="1" x14ac:dyDescent="0.2">
      <c r="A104" s="22"/>
    </row>
    <row r="105" spans="1:1" ht="16.5" customHeight="1" x14ac:dyDescent="0.2">
      <c r="A105" s="22"/>
    </row>
    <row r="106" spans="1:1" ht="16.5" customHeight="1" x14ac:dyDescent="0.2">
      <c r="A106" s="22"/>
    </row>
    <row r="107" spans="1:1" ht="16.5" customHeight="1" x14ac:dyDescent="0.2">
      <c r="A107" s="22"/>
    </row>
    <row r="108" spans="1:1" ht="16.5" customHeight="1" x14ac:dyDescent="0.2">
      <c r="A108" s="22"/>
    </row>
    <row r="109" spans="1:1" ht="16.5" customHeight="1" x14ac:dyDescent="0.2">
      <c r="A109" s="22"/>
    </row>
    <row r="110" spans="1:1" ht="16.5" customHeight="1" x14ac:dyDescent="0.2">
      <c r="A110" s="22"/>
    </row>
    <row r="111" spans="1:1" ht="16.5" customHeight="1" x14ac:dyDescent="0.2">
      <c r="A111" s="22"/>
    </row>
    <row r="112" spans="1:1" ht="16.5" customHeight="1" x14ac:dyDescent="0.2">
      <c r="A112" s="22"/>
    </row>
    <row r="113" spans="2:74" s="23" customFormat="1" ht="22.5" customHeight="1" x14ac:dyDescent="0.2"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</row>
    <row r="114" spans="2:74" s="23" customFormat="1" ht="24" customHeight="1" x14ac:dyDescent="0.2"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</row>
    <row r="115" spans="2:74" s="23" customFormat="1" x14ac:dyDescent="0.2"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</row>
    <row r="116" spans="2:74" s="23" customFormat="1" x14ac:dyDescent="0.2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</row>
    <row r="118" spans="2:74" ht="45" customHeight="1" x14ac:dyDescent="0.2"/>
  </sheetData>
  <mergeCells count="62">
    <mergeCell ref="AV5:BE5"/>
    <mergeCell ref="AX6:AY8"/>
    <mergeCell ref="AZ7:BA8"/>
    <mergeCell ref="AZ6:BC6"/>
    <mergeCell ref="BB7:BC8"/>
    <mergeCell ref="BD6:BE8"/>
    <mergeCell ref="AV6:AW8"/>
    <mergeCell ref="AN6:AO8"/>
    <mergeCell ref="AP6:AU6"/>
    <mergeCell ref="AP7:AQ8"/>
    <mergeCell ref="AR7:AS8"/>
    <mergeCell ref="AT7:AU8"/>
    <mergeCell ref="L5:AM5"/>
    <mergeCell ref="Y6:AA8"/>
    <mergeCell ref="AH6:AI8"/>
    <mergeCell ref="AJ6:AK8"/>
    <mergeCell ref="AG6:AG9"/>
    <mergeCell ref="B22:C22"/>
    <mergeCell ref="AD6:AD9"/>
    <mergeCell ref="T6:T9"/>
    <mergeCell ref="BP6:BQ8"/>
    <mergeCell ref="B4:B9"/>
    <mergeCell ref="X6:X10"/>
    <mergeCell ref="BM8:BN8"/>
    <mergeCell ref="AE6:AE9"/>
    <mergeCell ref="BF5:BF8"/>
    <mergeCell ref="AN5:AU5"/>
    <mergeCell ref="BG4:BH8"/>
    <mergeCell ref="F4:H8"/>
    <mergeCell ref="I4:K8"/>
    <mergeCell ref="L7:N8"/>
    <mergeCell ref="O7:R8"/>
    <mergeCell ref="L6:R6"/>
    <mergeCell ref="BR6:BS8"/>
    <mergeCell ref="BT6:BU8"/>
    <mergeCell ref="BO6:BO8"/>
    <mergeCell ref="BW4:BX8"/>
    <mergeCell ref="BP5:BU5"/>
    <mergeCell ref="BV5:BV8"/>
    <mergeCell ref="BI4:BS4"/>
    <mergeCell ref="BI6:BJ8"/>
    <mergeCell ref="BI5:BL5"/>
    <mergeCell ref="BK6:BL8"/>
    <mergeCell ref="BM5:BN5"/>
    <mergeCell ref="BM6:BN6"/>
    <mergeCell ref="BM7:BN7"/>
    <mergeCell ref="B1:R1"/>
    <mergeCell ref="B2:R2"/>
    <mergeCell ref="O3:R3"/>
    <mergeCell ref="AC6:AC10"/>
    <mergeCell ref="AB6:AB9"/>
    <mergeCell ref="V6:V10"/>
    <mergeCell ref="W6:W10"/>
    <mergeCell ref="S6:S9"/>
    <mergeCell ref="U6:U9"/>
    <mergeCell ref="Y3:AA3"/>
    <mergeCell ref="L4:BE4"/>
    <mergeCell ref="C4:C9"/>
    <mergeCell ref="D4:D9"/>
    <mergeCell ref="E4:E9"/>
    <mergeCell ref="AF6:AF9"/>
    <mergeCell ref="AL6:AM8"/>
  </mergeCells>
  <phoneticPr fontId="6" type="noConversion"/>
  <pageMargins left="0.23622047244094499" right="0.15748031496063" top="0.43307086614173201" bottom="0.59055118110236204" header="0.39370078740157499" footer="0.31496062992126"/>
  <pageSetup scale="7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8"/>
  <sheetViews>
    <sheetView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C8" sqref="C8"/>
    </sheetView>
  </sheetViews>
  <sheetFormatPr defaultRowHeight="16.5" x14ac:dyDescent="0.3"/>
  <cols>
    <col min="1" max="1" width="5" style="59" customWidth="1"/>
    <col min="2" max="2" width="17.125" style="59" customWidth="1"/>
    <col min="3" max="3" width="12" style="59" customWidth="1"/>
    <col min="4" max="4" width="10" style="59" customWidth="1"/>
    <col min="5" max="5" width="0" style="59" hidden="1" customWidth="1"/>
    <col min="6" max="6" width="10.625" style="59" customWidth="1"/>
    <col min="7" max="7" width="10.25" style="59" customWidth="1"/>
    <col min="8" max="8" width="11.125" style="59" customWidth="1"/>
    <col min="9" max="9" width="10.75" style="59" customWidth="1"/>
    <col min="10" max="10" width="11.25" style="59" customWidth="1"/>
    <col min="11" max="11" width="9.875" style="59" customWidth="1"/>
    <col min="12" max="12" width="9" style="59"/>
    <col min="13" max="13" width="10.75" style="59" customWidth="1"/>
    <col min="14" max="14" width="10.375" style="59" customWidth="1"/>
    <col min="15" max="15" width="9" style="59"/>
    <col min="16" max="16" width="9.75" style="60" customWidth="1"/>
    <col min="17" max="17" width="10.625" style="60" customWidth="1"/>
    <col min="18" max="18" width="9" style="60"/>
    <col min="19" max="20" width="10.5" style="60" customWidth="1"/>
    <col min="21" max="21" width="9.125" style="60" customWidth="1"/>
    <col min="22" max="22" width="7.5" style="60" customWidth="1"/>
    <col min="23" max="23" width="11.375" style="60" customWidth="1"/>
    <col min="24" max="24" width="11" style="60" customWidth="1"/>
    <col min="25" max="25" width="9" style="60" customWidth="1"/>
    <col min="26" max="26" width="10.625" style="60" customWidth="1"/>
    <col min="27" max="27" width="10" style="60" customWidth="1"/>
    <col min="28" max="28" width="8.625" style="60" customWidth="1"/>
    <col min="29" max="16384" width="9" style="60"/>
  </cols>
  <sheetData>
    <row r="1" spans="1:28" ht="3" customHeight="1" x14ac:dyDescent="0.3">
      <c r="M1" s="375" t="s">
        <v>75</v>
      </c>
      <c r="N1" s="375"/>
      <c r="O1" s="375"/>
    </row>
    <row r="2" spans="1:28" ht="39" customHeight="1" x14ac:dyDescent="0.3">
      <c r="C2" s="376" t="s">
        <v>76</v>
      </c>
      <c r="D2" s="376"/>
      <c r="E2" s="376"/>
      <c r="F2" s="376"/>
      <c r="G2" s="376"/>
      <c r="H2" s="376"/>
      <c r="I2" s="376"/>
      <c r="J2" s="376"/>
      <c r="K2" s="376"/>
      <c r="L2" s="376"/>
      <c r="M2" s="376"/>
      <c r="N2" s="376"/>
      <c r="O2" s="376"/>
    </row>
    <row r="3" spans="1:28" ht="22.5" customHeight="1" x14ac:dyDescent="0.3">
      <c r="C3" s="377" t="s">
        <v>100</v>
      </c>
      <c r="D3" s="377"/>
      <c r="E3" s="377"/>
      <c r="F3" s="377"/>
      <c r="G3" s="377"/>
      <c r="H3" s="377"/>
      <c r="I3" s="377"/>
      <c r="J3" s="377"/>
      <c r="K3" s="377"/>
      <c r="L3" s="377"/>
      <c r="M3" s="377"/>
      <c r="N3" s="377"/>
      <c r="O3" s="377"/>
    </row>
    <row r="4" spans="1:28" x14ac:dyDescent="0.3"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</row>
    <row r="5" spans="1:28" ht="22.5" customHeight="1" thickBot="1" x14ac:dyDescent="0.35">
      <c r="A5" s="373"/>
      <c r="B5" s="372" t="s">
        <v>77</v>
      </c>
      <c r="C5" s="378" t="s">
        <v>37</v>
      </c>
      <c r="D5" s="379"/>
      <c r="E5" s="379"/>
      <c r="F5" s="379"/>
      <c r="G5" s="379"/>
      <c r="H5" s="379"/>
      <c r="I5" s="379"/>
      <c r="J5" s="379"/>
      <c r="K5" s="379"/>
      <c r="L5" s="379"/>
      <c r="M5" s="379"/>
      <c r="N5" s="379"/>
      <c r="O5" s="379"/>
      <c r="P5" s="369" t="s">
        <v>38</v>
      </c>
      <c r="Q5" s="369"/>
      <c r="R5" s="369"/>
      <c r="S5" s="369"/>
      <c r="T5" s="369"/>
      <c r="U5" s="369"/>
      <c r="V5" s="369"/>
      <c r="W5" s="369"/>
      <c r="X5" s="369"/>
      <c r="Y5" s="369"/>
      <c r="Z5" s="369"/>
      <c r="AA5" s="369"/>
      <c r="AB5" s="369"/>
    </row>
    <row r="6" spans="1:28" ht="105" customHeight="1" x14ac:dyDescent="0.3">
      <c r="A6" s="374"/>
      <c r="B6" s="372"/>
      <c r="C6" s="107" t="s">
        <v>78</v>
      </c>
      <c r="D6" s="63" t="s">
        <v>79</v>
      </c>
      <c r="E6" s="63" t="s">
        <v>80</v>
      </c>
      <c r="F6" s="64" t="s">
        <v>101</v>
      </c>
      <c r="G6" s="65" t="s">
        <v>81</v>
      </c>
      <c r="H6" s="65" t="s">
        <v>96</v>
      </c>
      <c r="I6" s="66" t="s">
        <v>98</v>
      </c>
      <c r="J6" s="67" t="s">
        <v>99</v>
      </c>
      <c r="K6" s="68" t="s">
        <v>85</v>
      </c>
      <c r="L6" s="69" t="s">
        <v>84</v>
      </c>
      <c r="M6" s="70" t="s">
        <v>86</v>
      </c>
      <c r="N6" s="71" t="s">
        <v>87</v>
      </c>
      <c r="O6" s="72" t="s">
        <v>84</v>
      </c>
      <c r="P6" s="62" t="s">
        <v>88</v>
      </c>
      <c r="Q6" s="63" t="s">
        <v>79</v>
      </c>
      <c r="R6" s="63" t="s">
        <v>89</v>
      </c>
      <c r="S6" s="64" t="s">
        <v>102</v>
      </c>
      <c r="T6" s="65" t="s">
        <v>82</v>
      </c>
      <c r="U6" s="65" t="s">
        <v>83</v>
      </c>
      <c r="V6" s="66" t="s">
        <v>97</v>
      </c>
      <c r="W6" s="67" t="s">
        <v>90</v>
      </c>
      <c r="X6" s="68" t="s">
        <v>91</v>
      </c>
      <c r="Y6" s="69" t="s">
        <v>97</v>
      </c>
      <c r="Z6" s="70" t="s">
        <v>92</v>
      </c>
      <c r="AA6" s="71" t="s">
        <v>93</v>
      </c>
      <c r="AB6" s="72" t="s">
        <v>97</v>
      </c>
    </row>
    <row r="7" spans="1:28" x14ac:dyDescent="0.3">
      <c r="A7" s="109"/>
      <c r="B7" s="109"/>
      <c r="C7" s="108">
        <v>1</v>
      </c>
      <c r="D7" s="74">
        <v>2</v>
      </c>
      <c r="E7" s="74">
        <v>3</v>
      </c>
      <c r="F7" s="75">
        <v>4</v>
      </c>
      <c r="G7" s="76">
        <v>6</v>
      </c>
      <c r="H7" s="76">
        <v>7</v>
      </c>
      <c r="I7" s="77">
        <v>8</v>
      </c>
      <c r="J7" s="78">
        <v>9</v>
      </c>
      <c r="K7" s="79">
        <v>10</v>
      </c>
      <c r="L7" s="80">
        <v>11</v>
      </c>
      <c r="M7" s="81">
        <v>12</v>
      </c>
      <c r="N7" s="82">
        <v>13</v>
      </c>
      <c r="O7" s="83">
        <v>14</v>
      </c>
      <c r="P7" s="73">
        <v>1</v>
      </c>
      <c r="Q7" s="74">
        <v>2</v>
      </c>
      <c r="R7" s="74">
        <v>3</v>
      </c>
      <c r="S7" s="75">
        <v>4</v>
      </c>
      <c r="T7" s="76">
        <v>6</v>
      </c>
      <c r="U7" s="76">
        <v>7</v>
      </c>
      <c r="V7" s="77">
        <v>8</v>
      </c>
      <c r="W7" s="78">
        <v>9</v>
      </c>
      <c r="X7" s="79">
        <v>10</v>
      </c>
      <c r="Y7" s="80">
        <v>11</v>
      </c>
      <c r="Z7" s="81">
        <v>12</v>
      </c>
      <c r="AA7" s="82">
        <v>13</v>
      </c>
      <c r="AB7" s="83">
        <v>14</v>
      </c>
    </row>
    <row r="8" spans="1:28" ht="27.95" customHeight="1" x14ac:dyDescent="0.3">
      <c r="A8" s="84">
        <v>1</v>
      </c>
      <c r="B8" s="131" t="s">
        <v>45</v>
      </c>
      <c r="C8" s="110">
        <v>2122658.1000000006</v>
      </c>
      <c r="D8" s="111">
        <v>1355148.7999999993</v>
      </c>
      <c r="E8" s="111">
        <v>34285.299999999988</v>
      </c>
      <c r="F8" s="112">
        <f>N8/C8*100</f>
        <v>1.6466033790368781</v>
      </c>
      <c r="G8" s="113">
        <v>359964.2</v>
      </c>
      <c r="H8" s="113">
        <v>328270.29999999993</v>
      </c>
      <c r="I8" s="114">
        <v>91.195263306739932</v>
      </c>
      <c r="J8" s="115">
        <f>G8-M8</f>
        <v>325678.90000000002</v>
      </c>
      <c r="K8" s="116">
        <f>H8-N8</f>
        <v>293318.53999999992</v>
      </c>
      <c r="L8" s="117">
        <f>K8/J8*100</f>
        <v>90.063722273687333</v>
      </c>
      <c r="M8" s="90">
        <v>34285.299999999988</v>
      </c>
      <c r="N8" s="91">
        <v>34951.760000000009</v>
      </c>
      <c r="O8" s="118">
        <f>N8/M8*100</f>
        <v>101.94386515503734</v>
      </c>
      <c r="P8" s="127">
        <v>1030252.6999999997</v>
      </c>
      <c r="Q8" s="128">
        <v>490473.6</v>
      </c>
      <c r="R8" s="119">
        <v>22466.099999999991</v>
      </c>
      <c r="S8" s="120">
        <f>AA8/P8*100</f>
        <v>2.1786790755316638</v>
      </c>
      <c r="T8" s="121">
        <v>238488.20000000004</v>
      </c>
      <c r="U8" s="121">
        <v>205186.80099999989</v>
      </c>
      <c r="V8" s="122">
        <v>86.036458407585727</v>
      </c>
      <c r="W8" s="123">
        <f>T8-Z8</f>
        <v>216022.10000000003</v>
      </c>
      <c r="X8" s="124">
        <f>U8-AA8</f>
        <v>182740.9009999999</v>
      </c>
      <c r="Y8" s="125">
        <f>X8/W8*100</f>
        <v>84.593613801550788</v>
      </c>
      <c r="Z8" s="85">
        <v>22466.099999999991</v>
      </c>
      <c r="AA8" s="86">
        <v>22445.9</v>
      </c>
      <c r="AB8" s="87">
        <f>AA8/Z8*100</f>
        <v>99.910086752930013</v>
      </c>
    </row>
    <row r="9" spans="1:28" ht="27.95" customHeight="1" x14ac:dyDescent="0.3">
      <c r="A9" s="84">
        <v>2</v>
      </c>
      <c r="B9" s="132" t="s">
        <v>46</v>
      </c>
      <c r="C9" s="126">
        <v>1207109.3999999999</v>
      </c>
      <c r="D9" s="111">
        <v>651839.07600000012</v>
      </c>
      <c r="E9" s="111">
        <v>77378.400000000038</v>
      </c>
      <c r="F9" s="112">
        <f t="shared" ref="F9:F18" si="0">N9/C9*100</f>
        <v>6.9717550041446117</v>
      </c>
      <c r="G9" s="113">
        <v>619867.10000000009</v>
      </c>
      <c r="H9" s="113">
        <v>626646.30000000016</v>
      </c>
      <c r="I9" s="114">
        <v>101.09365378481937</v>
      </c>
      <c r="J9" s="115">
        <f t="shared" ref="J9:K17" si="1">G9-M9</f>
        <v>542488.70000000007</v>
      </c>
      <c r="K9" s="116">
        <f t="shared" si="1"/>
        <v>542489.5900000002</v>
      </c>
      <c r="L9" s="117">
        <f>K9/J9*100</f>
        <v>100.00016405871683</v>
      </c>
      <c r="M9" s="90">
        <v>77378.400000000038</v>
      </c>
      <c r="N9" s="91">
        <v>84156.709999999992</v>
      </c>
      <c r="O9" s="118">
        <f t="shared" ref="O9:O18" si="2">N9/M9*100</f>
        <v>108.75995109746384</v>
      </c>
      <c r="P9" s="127">
        <v>598890.59999999986</v>
      </c>
      <c r="Q9" s="128">
        <v>323400.924</v>
      </c>
      <c r="R9" s="119">
        <v>36143.78</v>
      </c>
      <c r="S9" s="120">
        <f t="shared" ref="S9:S18" si="3">AA9/P9*100</f>
        <v>9.1167034513482132</v>
      </c>
      <c r="T9" s="121">
        <v>429315.48000000004</v>
      </c>
      <c r="U9" s="122">
        <v>447770.49</v>
      </c>
      <c r="V9" s="122">
        <v>104.29870593065964</v>
      </c>
      <c r="W9" s="123">
        <f>T9-Z9</f>
        <v>393171.70000000007</v>
      </c>
      <c r="X9" s="124">
        <f t="shared" ref="X9:X17" si="4">U9-AA9</f>
        <v>393171.41</v>
      </c>
      <c r="Y9" s="125">
        <f>X9/W9*100</f>
        <v>99.99992624087642</v>
      </c>
      <c r="Z9" s="85">
        <v>36143.78</v>
      </c>
      <c r="AA9" s="86">
        <v>54599.080000000009</v>
      </c>
      <c r="AB9" s="87">
        <f t="shared" ref="AB9:AB18" si="5">AA9/Z9*100</f>
        <v>151.06079109600603</v>
      </c>
    </row>
    <row r="10" spans="1:28" ht="27.95" customHeight="1" x14ac:dyDescent="0.3">
      <c r="A10" s="84">
        <v>3</v>
      </c>
      <c r="B10" s="132" t="s">
        <v>47</v>
      </c>
      <c r="C10" s="126">
        <v>3751162.4</v>
      </c>
      <c r="D10" s="111">
        <v>1966722.5</v>
      </c>
      <c r="E10" s="111">
        <v>92877.5</v>
      </c>
      <c r="F10" s="112">
        <f t="shared" si="0"/>
        <v>3.5541569727826241</v>
      </c>
      <c r="G10" s="113">
        <v>811873.5</v>
      </c>
      <c r="H10" s="113">
        <v>793964.90000000026</v>
      </c>
      <c r="I10" s="114">
        <v>97.794163745953071</v>
      </c>
      <c r="J10" s="115">
        <f t="shared" si="1"/>
        <v>718996</v>
      </c>
      <c r="K10" s="116">
        <f t="shared" si="1"/>
        <v>660642.70000000019</v>
      </c>
      <c r="L10" s="117">
        <f t="shared" ref="L10:L18" si="6">K10/J10*100</f>
        <v>91.884057769445192</v>
      </c>
      <c r="M10" s="90">
        <v>92877.5</v>
      </c>
      <c r="N10" s="91">
        <v>133322.20000000001</v>
      </c>
      <c r="O10" s="118">
        <f t="shared" si="2"/>
        <v>143.54628408387393</v>
      </c>
      <c r="P10" s="127">
        <v>1406455.4000000001</v>
      </c>
      <c r="Q10" s="128">
        <v>722956.70000000007</v>
      </c>
      <c r="R10" s="128">
        <v>30073.300000000003</v>
      </c>
      <c r="S10" s="120">
        <f t="shared" si="3"/>
        <v>3.979998228169908</v>
      </c>
      <c r="T10" s="121">
        <v>573878</v>
      </c>
      <c r="U10" s="121">
        <v>587900.60000000021</v>
      </c>
      <c r="V10" s="122">
        <v>102.44348101861375</v>
      </c>
      <c r="W10" s="123">
        <f t="shared" ref="W10:W17" si="7">T10-Z10</f>
        <v>543804.69999999995</v>
      </c>
      <c r="X10" s="124">
        <f t="shared" si="4"/>
        <v>531923.70000000019</v>
      </c>
      <c r="Y10" s="125">
        <f t="shared" ref="Y10:Y18" si="8">X10/W10*100</f>
        <v>97.815208290770599</v>
      </c>
      <c r="Z10" s="88">
        <v>30073.300000000003</v>
      </c>
      <c r="AA10" s="89">
        <v>55976.899999999994</v>
      </c>
      <c r="AB10" s="87">
        <f t="shared" si="5"/>
        <v>186.13487711691096</v>
      </c>
    </row>
    <row r="11" spans="1:28" ht="27.95" customHeight="1" x14ac:dyDescent="0.3">
      <c r="A11" s="84">
        <v>4</v>
      </c>
      <c r="B11" s="132" t="s">
        <v>48</v>
      </c>
      <c r="C11" s="126">
        <v>1859662.5999999994</v>
      </c>
      <c r="D11" s="111">
        <v>1125186.7</v>
      </c>
      <c r="E11" s="111">
        <v>87758.399999999994</v>
      </c>
      <c r="F11" s="112">
        <f t="shared" si="0"/>
        <v>4.567957649952203</v>
      </c>
      <c r="G11" s="113">
        <v>438116.99999999994</v>
      </c>
      <c r="H11" s="113">
        <v>390934.60000000003</v>
      </c>
      <c r="I11" s="114">
        <v>89.230639304112842</v>
      </c>
      <c r="J11" s="115">
        <f t="shared" si="1"/>
        <v>344994.69999999995</v>
      </c>
      <c r="K11" s="116">
        <f t="shared" si="1"/>
        <v>305986</v>
      </c>
      <c r="L11" s="117">
        <f t="shared" si="6"/>
        <v>88.692956732378804</v>
      </c>
      <c r="M11" s="90">
        <v>93122.299999999988</v>
      </c>
      <c r="N11" s="91">
        <v>84948.6</v>
      </c>
      <c r="O11" s="118">
        <f t="shared" si="2"/>
        <v>91.222617998052044</v>
      </c>
      <c r="P11" s="127">
        <v>767912.9</v>
      </c>
      <c r="Q11" s="128">
        <v>372663.69999999995</v>
      </c>
      <c r="R11" s="128">
        <v>66182.807199999981</v>
      </c>
      <c r="S11" s="120">
        <f t="shared" si="3"/>
        <v>7.9956724258701737</v>
      </c>
      <c r="T11" s="121">
        <v>315253.00719999999</v>
      </c>
      <c r="U11" s="121">
        <v>320457.29999999993</v>
      </c>
      <c r="V11" s="122">
        <v>101.65083050157816</v>
      </c>
      <c r="W11" s="123">
        <f t="shared" si="7"/>
        <v>249070.2</v>
      </c>
      <c r="X11" s="124">
        <f t="shared" si="4"/>
        <v>259057.49999999994</v>
      </c>
      <c r="Y11" s="125">
        <f t="shared" si="8"/>
        <v>104.00983337227817</v>
      </c>
      <c r="Z11" s="88">
        <v>66182.807199999981</v>
      </c>
      <c r="AA11" s="89">
        <v>61399.8</v>
      </c>
      <c r="AB11" s="87">
        <f t="shared" si="5"/>
        <v>92.773036680740887</v>
      </c>
    </row>
    <row r="12" spans="1:28" ht="27.95" customHeight="1" x14ac:dyDescent="0.3">
      <c r="A12" s="84">
        <v>5</v>
      </c>
      <c r="B12" s="132" t="s">
        <v>49</v>
      </c>
      <c r="C12" s="126">
        <v>2078424.8000000005</v>
      </c>
      <c r="D12" s="111">
        <v>1381370.9676000006</v>
      </c>
      <c r="E12" s="111">
        <v>86084.599999999991</v>
      </c>
      <c r="F12" s="112">
        <f t="shared" si="0"/>
        <v>3.3402112979355398</v>
      </c>
      <c r="G12" s="113">
        <v>448980.02500000002</v>
      </c>
      <c r="H12" s="113">
        <v>362643.28260000015</v>
      </c>
      <c r="I12" s="114">
        <v>80.770471381215714</v>
      </c>
      <c r="J12" s="115">
        <v>448980.02500000002</v>
      </c>
      <c r="K12" s="116">
        <v>362643.28260000015</v>
      </c>
      <c r="L12" s="117">
        <f t="shared" si="6"/>
        <v>80.770471381215714</v>
      </c>
      <c r="M12" s="90">
        <v>86084.599999999991</v>
      </c>
      <c r="N12" s="91">
        <v>69423.779988694165</v>
      </c>
      <c r="O12" s="118">
        <f t="shared" si="2"/>
        <v>80.645992417568507</v>
      </c>
      <c r="P12" s="127">
        <v>500234.40100000001</v>
      </c>
      <c r="Q12" s="128">
        <v>280645.54499999987</v>
      </c>
      <c r="R12" s="128">
        <v>52609.200000000012</v>
      </c>
      <c r="S12" s="120">
        <f t="shared" si="3"/>
        <v>7.9472743019127146</v>
      </c>
      <c r="T12" s="121">
        <v>449522.36220000009</v>
      </c>
      <c r="U12" s="121">
        <v>417616.41629999992</v>
      </c>
      <c r="V12" s="122">
        <v>92.902256131630509</v>
      </c>
      <c r="W12" s="123">
        <f t="shared" si="7"/>
        <v>396913.16220000008</v>
      </c>
      <c r="X12" s="124">
        <f t="shared" si="4"/>
        <v>377861.41629999992</v>
      </c>
      <c r="Y12" s="125">
        <f t="shared" si="8"/>
        <v>95.200021638385422</v>
      </c>
      <c r="Z12" s="88">
        <v>52609.200000000012</v>
      </c>
      <c r="AA12" s="89">
        <v>39755</v>
      </c>
      <c r="AB12" s="87">
        <f t="shared" si="5"/>
        <v>75.566630931472048</v>
      </c>
    </row>
    <row r="13" spans="1:28" ht="27.95" customHeight="1" x14ac:dyDescent="0.3">
      <c r="A13" s="84">
        <v>6</v>
      </c>
      <c r="B13" s="132" t="s">
        <v>50</v>
      </c>
      <c r="C13" s="126">
        <v>1779613.2999999998</v>
      </c>
      <c r="D13" s="111">
        <v>1105478.2406000001</v>
      </c>
      <c r="E13" s="111">
        <v>71330.05</v>
      </c>
      <c r="F13" s="112">
        <f t="shared" si="0"/>
        <v>4.3506938838903952</v>
      </c>
      <c r="G13" s="113">
        <v>412712.20000000007</v>
      </c>
      <c r="H13" s="113">
        <v>413570.10000000003</v>
      </c>
      <c r="I13" s="114">
        <v>100.20786882481303</v>
      </c>
      <c r="J13" s="115">
        <f t="shared" si="1"/>
        <v>341382.15000000008</v>
      </c>
      <c r="K13" s="116">
        <f t="shared" si="1"/>
        <v>336144.57300000003</v>
      </c>
      <c r="L13" s="117">
        <f t="shared" si="6"/>
        <v>98.465773034706103</v>
      </c>
      <c r="M13" s="90">
        <v>71330.05</v>
      </c>
      <c r="N13" s="91">
        <v>77425.527000000016</v>
      </c>
      <c r="O13" s="118">
        <f t="shared" si="2"/>
        <v>108.54545454545456</v>
      </c>
      <c r="P13" s="127">
        <v>1850674.9000000001</v>
      </c>
      <c r="Q13" s="128">
        <v>948397.76433700009</v>
      </c>
      <c r="R13" s="128">
        <v>163500.90000000002</v>
      </c>
      <c r="S13" s="120">
        <f t="shared" si="3"/>
        <v>8.7463168706724197</v>
      </c>
      <c r="T13" s="121">
        <v>855662.9</v>
      </c>
      <c r="U13" s="121">
        <v>893353.50000000012</v>
      </c>
      <c r="V13" s="122">
        <v>104.40484214052053</v>
      </c>
      <c r="W13" s="123">
        <f t="shared" si="7"/>
        <v>705787.07499999995</v>
      </c>
      <c r="X13" s="124">
        <f t="shared" si="4"/>
        <v>731487.60900000017</v>
      </c>
      <c r="Y13" s="125">
        <f t="shared" si="8"/>
        <v>103.64140048895061</v>
      </c>
      <c r="Z13" s="88">
        <v>149875.82500000001</v>
      </c>
      <c r="AA13" s="89">
        <v>161865.89099999995</v>
      </c>
      <c r="AB13" s="87">
        <f t="shared" si="5"/>
        <v>107.99999999999996</v>
      </c>
    </row>
    <row r="14" spans="1:28" ht="27.95" customHeight="1" x14ac:dyDescent="0.3">
      <c r="A14" s="84">
        <v>7</v>
      </c>
      <c r="B14" s="132" t="s">
        <v>51</v>
      </c>
      <c r="C14" s="126">
        <v>1327115.6999999995</v>
      </c>
      <c r="D14" s="111">
        <v>991008.49999999965</v>
      </c>
      <c r="E14" s="111">
        <v>71141.199999999983</v>
      </c>
      <c r="F14" s="112">
        <f t="shared" si="0"/>
        <v>4.8703666153599139</v>
      </c>
      <c r="G14" s="113">
        <v>458799.7</v>
      </c>
      <c r="H14" s="113">
        <v>415615.67690000025</v>
      </c>
      <c r="I14" s="114">
        <v>90.587608688497454</v>
      </c>
      <c r="J14" s="115">
        <f t="shared" si="1"/>
        <v>387658.5</v>
      </c>
      <c r="K14" s="116">
        <f t="shared" si="1"/>
        <v>350980.27690000023</v>
      </c>
      <c r="L14" s="117">
        <f t="shared" si="6"/>
        <v>90.538522152874307</v>
      </c>
      <c r="M14" s="90">
        <v>71141.199999999983</v>
      </c>
      <c r="N14" s="90">
        <v>64635.4</v>
      </c>
      <c r="O14" s="118">
        <f t="shared" si="2"/>
        <v>90.855088190809283</v>
      </c>
      <c r="P14" s="127">
        <v>498920.4</v>
      </c>
      <c r="Q14" s="128">
        <v>264038.3000000001</v>
      </c>
      <c r="R14" s="128">
        <v>43171.399999999987</v>
      </c>
      <c r="S14" s="120">
        <f t="shared" si="3"/>
        <v>7.8518938091126325</v>
      </c>
      <c r="T14" s="121">
        <v>452166</v>
      </c>
      <c r="U14" s="121">
        <v>430614.56119999988</v>
      </c>
      <c r="V14" s="122">
        <v>95.233733009558406</v>
      </c>
      <c r="W14" s="123">
        <f t="shared" si="7"/>
        <v>408994.60000000003</v>
      </c>
      <c r="X14" s="124">
        <f t="shared" si="4"/>
        <v>391439.86119999993</v>
      </c>
      <c r="Y14" s="125">
        <f t="shared" si="8"/>
        <v>95.707831154738926</v>
      </c>
      <c r="Z14" s="88">
        <v>43171.399999999987</v>
      </c>
      <c r="AA14" s="89">
        <v>39174.699999999983</v>
      </c>
      <c r="AB14" s="87">
        <f t="shared" si="5"/>
        <v>90.742250656684746</v>
      </c>
    </row>
    <row r="15" spans="1:28" ht="27.95" customHeight="1" x14ac:dyDescent="0.3">
      <c r="A15" s="84">
        <v>8</v>
      </c>
      <c r="B15" s="132" t="s">
        <v>52</v>
      </c>
      <c r="C15" s="126">
        <v>410685.02500000008</v>
      </c>
      <c r="D15" s="111">
        <v>260508.09999999995</v>
      </c>
      <c r="E15" s="111">
        <v>32959.200000000012</v>
      </c>
      <c r="F15" s="112">
        <f t="shared" si="0"/>
        <v>8.0254204545198604</v>
      </c>
      <c r="G15" s="113">
        <v>195387.20000000004</v>
      </c>
      <c r="H15" s="113">
        <v>196083.49999999997</v>
      </c>
      <c r="I15" s="114">
        <v>100.35636930157142</v>
      </c>
      <c r="J15" s="115">
        <f t="shared" si="1"/>
        <v>162428.00000000003</v>
      </c>
      <c r="K15" s="116">
        <f t="shared" si="1"/>
        <v>163124.29999999996</v>
      </c>
      <c r="L15" s="117">
        <f t="shared" si="6"/>
        <v>100.42868224690321</v>
      </c>
      <c r="M15" s="90">
        <v>32959.200000000012</v>
      </c>
      <c r="N15" s="91">
        <v>32959.200000000012</v>
      </c>
      <c r="O15" s="118">
        <f t="shared" si="2"/>
        <v>100</v>
      </c>
      <c r="P15" s="127">
        <v>78562.7</v>
      </c>
      <c r="Q15" s="128">
        <v>76346.600000000035</v>
      </c>
      <c r="R15" s="128">
        <v>23410</v>
      </c>
      <c r="S15" s="120">
        <f t="shared" si="3"/>
        <v>29.79785572542696</v>
      </c>
      <c r="T15" s="121">
        <v>207993.5</v>
      </c>
      <c r="U15" s="121">
        <v>212979.7000000001</v>
      </c>
      <c r="V15" s="122">
        <v>102.39728645366326</v>
      </c>
      <c r="W15" s="123">
        <f t="shared" si="7"/>
        <v>184583.5</v>
      </c>
      <c r="X15" s="124">
        <f t="shared" si="4"/>
        <v>189569.7000000001</v>
      </c>
      <c r="Y15" s="125">
        <f t="shared" si="8"/>
        <v>102.7013248746503</v>
      </c>
      <c r="Z15" s="88">
        <v>23410</v>
      </c>
      <c r="AA15" s="89">
        <v>23410.000000000004</v>
      </c>
      <c r="AB15" s="87">
        <f t="shared" si="5"/>
        <v>100.00000000000003</v>
      </c>
    </row>
    <row r="16" spans="1:28" ht="27.95" customHeight="1" x14ac:dyDescent="0.3">
      <c r="A16" s="84">
        <v>9</v>
      </c>
      <c r="B16" s="132" t="s">
        <v>94</v>
      </c>
      <c r="C16" s="126">
        <v>97420.800000000017</v>
      </c>
      <c r="D16" s="111">
        <v>82832.7</v>
      </c>
      <c r="E16" s="111">
        <v>22792.1</v>
      </c>
      <c r="F16" s="112">
        <f t="shared" si="0"/>
        <v>24.979778445670735</v>
      </c>
      <c r="G16" s="113">
        <v>82769</v>
      </c>
      <c r="H16" s="113">
        <v>84733.700000000012</v>
      </c>
      <c r="I16" s="114">
        <v>102.3737147966026</v>
      </c>
      <c r="J16" s="115">
        <f t="shared" si="1"/>
        <v>59976.9</v>
      </c>
      <c r="K16" s="116">
        <f t="shared" si="1"/>
        <v>60398.200000000012</v>
      </c>
      <c r="L16" s="117">
        <f t="shared" si="6"/>
        <v>100.70243710495208</v>
      </c>
      <c r="M16" s="90">
        <v>22792.1</v>
      </c>
      <c r="N16" s="91">
        <v>24335.5</v>
      </c>
      <c r="O16" s="118">
        <f t="shared" si="2"/>
        <v>106.77164456105406</v>
      </c>
      <c r="P16" s="126">
        <v>41834.19999999999</v>
      </c>
      <c r="Q16" s="128">
        <v>34936.300000000003</v>
      </c>
      <c r="R16" s="128">
        <v>6108.6</v>
      </c>
      <c r="S16" s="120">
        <f t="shared" si="3"/>
        <v>14.601928565623346</v>
      </c>
      <c r="T16" s="121">
        <v>94553.2</v>
      </c>
      <c r="U16" s="121">
        <v>104451.69999999998</v>
      </c>
      <c r="V16" s="122">
        <v>110.46870967878399</v>
      </c>
      <c r="W16" s="123">
        <v>6108.6</v>
      </c>
      <c r="X16" s="124">
        <v>9895.9000000000015</v>
      </c>
      <c r="Y16" s="125">
        <f t="shared" si="8"/>
        <v>161.99947614838101</v>
      </c>
      <c r="Z16" s="90">
        <v>9895.9000000000015</v>
      </c>
      <c r="AA16" s="91">
        <v>6108.6</v>
      </c>
      <c r="AB16" s="87">
        <f t="shared" si="5"/>
        <v>61.72859467052011</v>
      </c>
    </row>
    <row r="17" spans="1:28" ht="27.95" customHeight="1" x14ac:dyDescent="0.3">
      <c r="A17" s="84">
        <v>10</v>
      </c>
      <c r="B17" s="132" t="s">
        <v>54</v>
      </c>
      <c r="C17" s="126">
        <v>773268.4</v>
      </c>
      <c r="D17" s="111">
        <v>388959.00000000006</v>
      </c>
      <c r="E17" s="111">
        <v>21732.200000000004</v>
      </c>
      <c r="F17" s="112">
        <f t="shared" si="0"/>
        <v>2.0013620109136743</v>
      </c>
      <c r="G17" s="113">
        <v>183782.20000000007</v>
      </c>
      <c r="H17" s="113">
        <v>162880.6</v>
      </c>
      <c r="I17" s="114">
        <v>88.626972579498968</v>
      </c>
      <c r="J17" s="115">
        <f t="shared" si="1"/>
        <v>162050.00000000006</v>
      </c>
      <c r="K17" s="116">
        <f t="shared" si="1"/>
        <v>147404.70000000001</v>
      </c>
      <c r="L17" s="117">
        <f t="shared" si="6"/>
        <v>90.96248071582842</v>
      </c>
      <c r="M17" s="90">
        <v>21732.200000000004</v>
      </c>
      <c r="N17" s="91">
        <v>15475.899999999994</v>
      </c>
      <c r="O17" s="118">
        <f t="shared" si="2"/>
        <v>71.211842335336456</v>
      </c>
      <c r="P17" s="126">
        <v>220182.50000000003</v>
      </c>
      <c r="Q17" s="128">
        <v>57003.299999999988</v>
      </c>
      <c r="R17" s="128">
        <v>12264.8</v>
      </c>
      <c r="S17" s="120">
        <f t="shared" si="3"/>
        <v>5.2300250928207275</v>
      </c>
      <c r="T17" s="121">
        <v>141402.79999999999</v>
      </c>
      <c r="U17" s="121">
        <v>151208.49999999994</v>
      </c>
      <c r="V17" s="122">
        <v>106.93458686815251</v>
      </c>
      <c r="W17" s="123">
        <f t="shared" si="7"/>
        <v>129137.99999999999</v>
      </c>
      <c r="X17" s="124">
        <f t="shared" si="4"/>
        <v>139692.89999999994</v>
      </c>
      <c r="Y17" s="125">
        <f t="shared" si="8"/>
        <v>108.17334944013378</v>
      </c>
      <c r="Z17" s="90">
        <v>12264.8</v>
      </c>
      <c r="AA17" s="91">
        <v>11515.6</v>
      </c>
      <c r="AB17" s="87">
        <f t="shared" si="5"/>
        <v>93.891461744178471</v>
      </c>
    </row>
    <row r="18" spans="1:28" ht="27.95" customHeight="1" thickBot="1" x14ac:dyDescent="0.35">
      <c r="A18" s="370" t="s">
        <v>95</v>
      </c>
      <c r="B18" s="371"/>
      <c r="C18" s="92">
        <f>SUM(C8:C17)</f>
        <v>15407120.525000002</v>
      </c>
      <c r="D18" s="93">
        <f>SUM(D8:D17)</f>
        <v>9309054.5841999985</v>
      </c>
      <c r="E18" s="93">
        <f>SUM(E8:E17)</f>
        <v>598338.94999999984</v>
      </c>
      <c r="F18" s="112">
        <f t="shared" si="0"/>
        <v>4.0347226204923459</v>
      </c>
      <c r="G18" s="94">
        <f>SUM(G8:G17)</f>
        <v>4012252.1250000005</v>
      </c>
      <c r="H18" s="94">
        <f>SUM(H8:H17)</f>
        <v>3775342.9595000013</v>
      </c>
      <c r="I18" s="114">
        <v>88.626972579498968</v>
      </c>
      <c r="J18" s="95">
        <f>SUM(J8:J17)</f>
        <v>3494633.875</v>
      </c>
      <c r="K18" s="96">
        <f>SUM(K8:K17)</f>
        <v>3223132.162500001</v>
      </c>
      <c r="L18" s="129">
        <f t="shared" si="6"/>
        <v>92.230896791727602</v>
      </c>
      <c r="M18" s="97">
        <f>SUM(M8:M17)</f>
        <v>603702.85</v>
      </c>
      <c r="N18" s="98">
        <f>SUM(N8:N17)</f>
        <v>621634.57698869414</v>
      </c>
      <c r="O18" s="118">
        <f t="shared" si="2"/>
        <v>102.97029026593036</v>
      </c>
      <c r="P18" s="99">
        <f>SUM(P8:P17)</f>
        <v>6993920.7010000004</v>
      </c>
      <c r="Q18" s="100">
        <f>SUM(Q8:Q17)</f>
        <v>3570862.7333369995</v>
      </c>
      <c r="R18" s="100">
        <f>SUM(R8:R17)</f>
        <v>455930.88719999994</v>
      </c>
      <c r="S18" s="120">
        <f t="shared" si="3"/>
        <v>6.8095063035516654</v>
      </c>
      <c r="T18" s="101">
        <f>SUM(T8:T17)</f>
        <v>3758235.4494000003</v>
      </c>
      <c r="U18" s="101">
        <f>SUM(U8:U17)</f>
        <v>3771539.5685000005</v>
      </c>
      <c r="V18" s="122">
        <f>U18/T18*100</f>
        <v>100.35399908491959</v>
      </c>
      <c r="W18" s="102">
        <f>SUM(W8:W17)</f>
        <v>3233593.6372000002</v>
      </c>
      <c r="X18" s="103">
        <f>SUM(X8:X17)</f>
        <v>3206840.8975</v>
      </c>
      <c r="Y18" s="130">
        <f t="shared" si="8"/>
        <v>99.172662285321493</v>
      </c>
      <c r="Z18" s="104">
        <f>SUM(Z8:Z17)</f>
        <v>446093.11219999997</v>
      </c>
      <c r="AA18" s="105">
        <f>SUM(AA8:AA17)</f>
        <v>476251.4709999999</v>
      </c>
      <c r="AB18" s="106">
        <f t="shared" si="5"/>
        <v>106.76055244414509</v>
      </c>
    </row>
  </sheetData>
  <mergeCells count="8">
    <mergeCell ref="P5:AB5"/>
    <mergeCell ref="A18:B18"/>
    <mergeCell ref="B5:B6"/>
    <mergeCell ref="A5:A6"/>
    <mergeCell ref="M1:O1"/>
    <mergeCell ref="C2:O2"/>
    <mergeCell ref="C3:O3"/>
    <mergeCell ref="C5:O5"/>
  </mergeCells>
  <pageMargins left="0.17" right="0.16" top="0.17" bottom="0.17" header="0.17" footer="0.17"/>
  <pageSetup scale="8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119"/>
  <sheetViews>
    <sheetView topLeftCell="B1" workbookViewId="0">
      <selection activeCell="D12" sqref="D12"/>
    </sheetView>
  </sheetViews>
  <sheetFormatPr defaultRowHeight="15" x14ac:dyDescent="0.2"/>
  <cols>
    <col min="1" max="1" width="0.875" style="1" hidden="1" customWidth="1"/>
    <col min="2" max="2" width="4.25" style="1" customWidth="1"/>
    <col min="3" max="3" width="14.625" style="1" customWidth="1"/>
    <col min="4" max="4" width="8.75" style="1" customWidth="1"/>
    <col min="5" max="5" width="9" style="1" customWidth="1"/>
    <col min="6" max="6" width="10.5" style="1" customWidth="1"/>
    <col min="7" max="7" width="9.625" style="1" customWidth="1"/>
    <col min="8" max="8" width="10" style="1" customWidth="1"/>
    <col min="9" max="9" width="7.125" style="1" customWidth="1"/>
    <col min="10" max="10" width="10.25" style="1" customWidth="1"/>
    <col min="11" max="11" width="8.625" style="1" customWidth="1"/>
    <col min="12" max="12" width="9.5" style="1" customWidth="1"/>
    <col min="13" max="13" width="6.25" style="1" customWidth="1"/>
    <col min="14" max="14" width="9.625" style="1" customWidth="1"/>
    <col min="15" max="15" width="8.75" style="1" customWidth="1"/>
    <col min="16" max="16" width="8.875" style="1" customWidth="1"/>
    <col min="17" max="17" width="6.125" style="1" customWidth="1"/>
    <col min="18" max="18" width="9.125" style="1" customWidth="1"/>
    <col min="19" max="19" width="9.375" style="1" customWidth="1"/>
    <col min="20" max="20" width="9.125" style="1" customWidth="1"/>
    <col min="21" max="21" width="7.25" style="1" customWidth="1"/>
    <col min="22" max="22" width="7.625" style="1" customWidth="1"/>
    <col min="23" max="23" width="7.75" style="1" customWidth="1"/>
    <col min="24" max="24" width="6.375" style="1" customWidth="1"/>
    <col min="25" max="25" width="10" style="1" customWidth="1"/>
    <col min="26" max="26" width="10.625" style="1" customWidth="1"/>
    <col min="27" max="27" width="10.5" style="1" customWidth="1"/>
    <col min="28" max="28" width="10.375" style="1" customWidth="1"/>
    <col min="29" max="29" width="9.625" style="1" customWidth="1"/>
    <col min="30" max="30" width="10.25" style="1" customWidth="1"/>
    <col min="31" max="31" width="7.75" style="1" customWidth="1"/>
    <col min="32" max="32" width="10.25" style="1" customWidth="1"/>
    <col min="33" max="33" width="8.25" style="1" customWidth="1"/>
    <col min="34" max="34" width="6.625" style="1" customWidth="1"/>
    <col min="35" max="35" width="10.375" style="1" customWidth="1"/>
    <col min="36" max="36" width="11" style="1" customWidth="1"/>
    <col min="37" max="37" width="10.25" style="1" customWidth="1"/>
    <col min="38" max="38" width="10.5" style="1" customWidth="1"/>
    <col min="39" max="39" width="8.875" style="1" customWidth="1"/>
    <col min="40" max="40" width="10.375" style="1" customWidth="1"/>
    <col min="41" max="41" width="9.125" style="1" customWidth="1"/>
    <col min="42" max="42" width="9.25" style="1" customWidth="1"/>
    <col min="43" max="43" width="9.625" style="1" customWidth="1"/>
    <col min="44" max="44" width="7.625" style="1" customWidth="1"/>
    <col min="45" max="45" width="8.125" style="1" customWidth="1"/>
    <col min="46" max="46" width="6.875" style="1" customWidth="1"/>
    <col min="47" max="47" width="8.875" style="1" customWidth="1"/>
    <col min="48" max="49" width="6.625" style="1" customWidth="1"/>
    <col min="50" max="50" width="15.125" style="1" customWidth="1"/>
    <col min="51" max="51" width="15.5" style="1" customWidth="1"/>
    <col min="52" max="52" width="13.75" style="1" customWidth="1"/>
    <col min="53" max="53" width="10.875" style="1" customWidth="1"/>
    <col min="54" max="54" width="11.75" style="1" customWidth="1"/>
    <col min="55" max="55" width="10.75" style="1" customWidth="1"/>
    <col min="56" max="56" width="9" style="1" customWidth="1"/>
    <col min="57" max="57" width="6.875" style="1" customWidth="1"/>
    <col min="58" max="58" width="9" style="1" customWidth="1"/>
    <col min="59" max="59" width="12.25" style="1" customWidth="1"/>
    <col min="60" max="60" width="10" style="1" customWidth="1"/>
    <col min="61" max="61" width="10.5" style="1" customWidth="1"/>
    <col min="62" max="62" width="13.625" style="1" customWidth="1"/>
    <col min="63" max="63" width="12" style="1" customWidth="1"/>
    <col min="64" max="64" width="12.625" style="1" customWidth="1"/>
    <col min="65" max="65" width="10.375" style="1" customWidth="1"/>
    <col min="66" max="66" width="8.75" style="1" customWidth="1"/>
    <col min="67" max="67" width="9.625" style="1" customWidth="1"/>
    <col min="68" max="68" width="7.5" style="1" customWidth="1"/>
    <col min="69" max="69" width="11.5" style="1" customWidth="1"/>
    <col min="70" max="70" width="10.875" style="1" customWidth="1"/>
    <col min="71" max="71" width="10.375" style="1" customWidth="1"/>
    <col min="72" max="72" width="12" style="1" customWidth="1"/>
    <col min="73" max="73" width="10.875" style="1" customWidth="1"/>
    <col min="74" max="74" width="9.75" style="1" customWidth="1"/>
    <col min="75" max="75" width="7.125" style="1" customWidth="1"/>
    <col min="76" max="76" width="8.625" style="1" customWidth="1"/>
    <col min="77" max="77" width="10.375" style="1" customWidth="1"/>
    <col min="78" max="78" width="9.875" style="1" customWidth="1"/>
    <col min="79" max="79" width="11.625" style="1" customWidth="1"/>
    <col min="80" max="80" width="6.5" style="1" customWidth="1"/>
    <col min="81" max="81" width="5" style="1" customWidth="1"/>
    <col min="82" max="82" width="6" style="1" customWidth="1"/>
    <col min="83" max="83" width="7.75" style="1" customWidth="1"/>
    <col min="84" max="84" width="6.625" style="1" customWidth="1"/>
    <col min="85" max="85" width="7" style="1" customWidth="1"/>
    <col min="86" max="86" width="8.5" style="1" customWidth="1"/>
    <col min="87" max="87" width="7.5" style="1" customWidth="1"/>
    <col min="88" max="88" width="8.125" style="1" customWidth="1"/>
    <col min="89" max="89" width="7.375" style="1" customWidth="1"/>
    <col min="90" max="90" width="8.875" style="1" customWidth="1"/>
    <col min="91" max="91" width="5.125" style="1" customWidth="1"/>
    <col min="92" max="92" width="6.625" style="1" customWidth="1"/>
    <col min="93" max="93" width="9.5" style="1" customWidth="1"/>
    <col min="94" max="94" width="9.375" style="1" customWidth="1"/>
    <col min="95" max="95" width="7.75" style="1" customWidth="1"/>
    <col min="96" max="96" width="1.625" style="1" customWidth="1"/>
    <col min="97" max="97" width="1.25" style="1" customWidth="1"/>
    <col min="98" max="98" width="6.25" style="1" customWidth="1"/>
    <col min="99" max="99" width="7" style="1" customWidth="1"/>
    <col min="100" max="100" width="8.75" style="1" customWidth="1"/>
    <col min="101" max="101" width="8.5" style="1" customWidth="1"/>
    <col min="102" max="102" width="8" style="1" customWidth="1"/>
    <col min="103" max="103" width="8.875" style="1" customWidth="1"/>
    <col min="104" max="104" width="8.625" style="1" customWidth="1"/>
    <col min="105" max="105" width="8.875" style="1" customWidth="1"/>
    <col min="106" max="106" width="7.875" style="1" customWidth="1"/>
    <col min="107" max="107" width="12.75" style="1" hidden="1" customWidth="1"/>
    <col min="108" max="16384" width="9" style="1"/>
  </cols>
  <sheetData>
    <row r="1" spans="2:107" ht="18" customHeight="1" x14ac:dyDescent="0.2">
      <c r="B1" s="240" t="s">
        <v>5</v>
      </c>
      <c r="C1" s="240"/>
      <c r="D1" s="240"/>
      <c r="E1" s="240"/>
      <c r="F1" s="240"/>
      <c r="G1" s="240"/>
      <c r="H1" s="240"/>
      <c r="I1" s="240"/>
      <c r="J1" s="240"/>
      <c r="K1" s="240"/>
      <c r="L1" s="240"/>
      <c r="M1" s="240"/>
      <c r="N1" s="240"/>
      <c r="O1" s="240"/>
      <c r="P1" s="240"/>
      <c r="Q1" s="240"/>
      <c r="R1" s="240"/>
      <c r="S1" s="240"/>
      <c r="T1" s="240"/>
      <c r="U1" s="240"/>
      <c r="V1" s="42"/>
      <c r="W1" s="36"/>
      <c r="X1" s="36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</row>
    <row r="2" spans="2:107" ht="33" customHeight="1" x14ac:dyDescent="0.2">
      <c r="B2" s="241" t="s">
        <v>114</v>
      </c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43"/>
      <c r="W2" s="37"/>
      <c r="X2" s="37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7"/>
      <c r="AV2" s="7"/>
      <c r="AW2" s="7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9"/>
      <c r="BZ2" s="8"/>
      <c r="CA2" s="9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6"/>
      <c r="CW2" s="6"/>
    </row>
    <row r="3" spans="2:107" ht="13.5" customHeight="1" x14ac:dyDescent="0.2">
      <c r="C3" s="10"/>
      <c r="F3" s="3"/>
      <c r="H3" s="3"/>
      <c r="J3" s="3"/>
      <c r="S3" s="242" t="s">
        <v>4</v>
      </c>
      <c r="T3" s="242"/>
      <c r="U3" s="242"/>
      <c r="V3" s="11"/>
      <c r="W3" s="11"/>
      <c r="X3" s="11"/>
      <c r="Y3" s="11"/>
      <c r="Z3" s="11"/>
      <c r="AA3" s="11"/>
      <c r="AB3" s="11"/>
      <c r="AC3" s="242"/>
      <c r="AD3" s="242"/>
      <c r="AE3" s="242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BM3" s="3"/>
      <c r="BT3" s="3"/>
    </row>
    <row r="4" spans="2:107" ht="16.5" customHeight="1" x14ac:dyDescent="0.2">
      <c r="B4" s="313" t="s">
        <v>1</v>
      </c>
      <c r="C4" s="254" t="s">
        <v>6</v>
      </c>
      <c r="D4" s="255" t="s">
        <v>7</v>
      </c>
      <c r="E4" s="255" t="s">
        <v>8</v>
      </c>
      <c r="F4" s="417" t="s">
        <v>9</v>
      </c>
      <c r="G4" s="324"/>
      <c r="H4" s="324"/>
      <c r="I4" s="324"/>
      <c r="J4" s="420" t="s">
        <v>10</v>
      </c>
      <c r="K4" s="330"/>
      <c r="L4" s="330"/>
      <c r="M4" s="330"/>
      <c r="N4" s="383" t="s">
        <v>104</v>
      </c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253"/>
      <c r="Z4" s="253"/>
      <c r="AA4" s="253"/>
      <c r="AB4" s="253"/>
      <c r="AC4" s="253"/>
      <c r="AD4" s="253"/>
      <c r="AE4" s="253"/>
      <c r="AF4" s="253"/>
      <c r="AG4" s="253"/>
      <c r="AH4" s="253"/>
      <c r="AI4" s="253"/>
      <c r="AJ4" s="253"/>
      <c r="AK4" s="253"/>
      <c r="AL4" s="253"/>
      <c r="AM4" s="253"/>
      <c r="AN4" s="253"/>
      <c r="AO4" s="253"/>
      <c r="AP4" s="253"/>
      <c r="AQ4" s="253"/>
      <c r="AR4" s="253"/>
      <c r="AS4" s="253"/>
      <c r="AT4" s="253"/>
      <c r="AU4" s="253"/>
      <c r="AV4" s="253"/>
      <c r="AW4" s="253"/>
      <c r="AX4" s="253"/>
      <c r="AY4" s="253"/>
      <c r="AZ4" s="253"/>
      <c r="BA4" s="253"/>
      <c r="BB4" s="253"/>
      <c r="BC4" s="253"/>
      <c r="BD4" s="253"/>
      <c r="BE4" s="253"/>
      <c r="BF4" s="253"/>
      <c r="BG4" s="253"/>
      <c r="BH4" s="253"/>
      <c r="BI4" s="253"/>
      <c r="BJ4" s="253"/>
      <c r="BK4" s="253"/>
      <c r="BL4" s="253"/>
      <c r="BM4" s="253"/>
      <c r="BN4" s="253"/>
      <c r="BO4" s="253"/>
      <c r="BP4" s="253"/>
      <c r="BQ4" s="253"/>
      <c r="BR4" s="253"/>
      <c r="BS4" s="253"/>
      <c r="BT4" s="253"/>
      <c r="BU4" s="253"/>
      <c r="BV4" s="253"/>
      <c r="BW4" s="12"/>
      <c r="BX4" s="12"/>
      <c r="BY4" s="384" t="s">
        <v>11</v>
      </c>
      <c r="BZ4" s="384"/>
      <c r="CA4" s="384"/>
      <c r="CB4" s="383" t="s">
        <v>105</v>
      </c>
      <c r="CC4" s="253"/>
      <c r="CD4" s="253"/>
      <c r="CE4" s="253"/>
      <c r="CF4" s="253"/>
      <c r="CG4" s="253"/>
      <c r="CH4" s="253"/>
      <c r="CI4" s="253"/>
      <c r="CJ4" s="253"/>
      <c r="CK4" s="253"/>
      <c r="CL4" s="253"/>
      <c r="CM4" s="253"/>
      <c r="CN4" s="253"/>
      <c r="CO4" s="253"/>
      <c r="CP4" s="253"/>
      <c r="CQ4" s="253"/>
      <c r="CR4" s="12"/>
      <c r="CS4" s="12"/>
      <c r="CT4" s="12"/>
      <c r="CU4" s="12"/>
      <c r="CV4" s="391" t="s">
        <v>12</v>
      </c>
      <c r="CW4" s="391"/>
      <c r="CX4" s="391"/>
    </row>
    <row r="5" spans="2:107" ht="25.5" customHeight="1" x14ac:dyDescent="0.2">
      <c r="B5" s="313"/>
      <c r="C5" s="254"/>
      <c r="D5" s="256"/>
      <c r="E5" s="256"/>
      <c r="F5" s="418"/>
      <c r="G5" s="326"/>
      <c r="H5" s="326"/>
      <c r="I5" s="326"/>
      <c r="J5" s="421"/>
      <c r="K5" s="332"/>
      <c r="L5" s="332"/>
      <c r="M5" s="332"/>
      <c r="N5" s="392" t="s">
        <v>13</v>
      </c>
      <c r="O5" s="393"/>
      <c r="P5" s="393"/>
      <c r="Q5" s="393"/>
      <c r="R5" s="393"/>
      <c r="S5" s="393"/>
      <c r="T5" s="393"/>
      <c r="U5" s="393"/>
      <c r="V5" s="393"/>
      <c r="W5" s="393"/>
      <c r="X5" s="393"/>
      <c r="Y5" s="393"/>
      <c r="Z5" s="393"/>
      <c r="AA5" s="393"/>
      <c r="AB5" s="393"/>
      <c r="AC5" s="393"/>
      <c r="AD5" s="393"/>
      <c r="AE5" s="393"/>
      <c r="AF5" s="393"/>
      <c r="AG5" s="393"/>
      <c r="AH5" s="393"/>
      <c r="AI5" s="393"/>
      <c r="AJ5" s="393"/>
      <c r="AK5" s="393"/>
      <c r="AL5" s="393"/>
      <c r="AM5" s="393"/>
      <c r="AN5" s="393"/>
      <c r="AO5" s="393"/>
      <c r="AP5" s="393"/>
      <c r="AQ5" s="393"/>
      <c r="AR5" s="393"/>
      <c r="AS5" s="393"/>
      <c r="AT5" s="394"/>
      <c r="AU5" s="395" t="s">
        <v>14</v>
      </c>
      <c r="AV5" s="317"/>
      <c r="AW5" s="317"/>
      <c r="AX5" s="317"/>
      <c r="AY5" s="317"/>
      <c r="AZ5" s="317"/>
      <c r="BA5" s="317"/>
      <c r="BB5" s="317"/>
      <c r="BC5" s="317"/>
      <c r="BD5" s="317"/>
      <c r="BE5" s="317"/>
      <c r="BF5" s="317"/>
      <c r="BG5" s="293" t="s">
        <v>106</v>
      </c>
      <c r="BH5" s="294"/>
      <c r="BI5" s="294"/>
      <c r="BJ5" s="294"/>
      <c r="BK5" s="294"/>
      <c r="BL5" s="294"/>
      <c r="BM5" s="135"/>
      <c r="BN5" s="135"/>
      <c r="BO5" s="135"/>
      <c r="BP5" s="135"/>
      <c r="BQ5" s="135"/>
      <c r="BR5" s="135"/>
      <c r="BS5" s="135"/>
      <c r="BT5" s="135"/>
      <c r="BU5" s="135"/>
      <c r="BV5" s="135"/>
      <c r="BW5" s="135"/>
      <c r="BX5" s="286" t="s">
        <v>15</v>
      </c>
      <c r="BY5" s="384"/>
      <c r="BZ5" s="384"/>
      <c r="CA5" s="384"/>
      <c r="CB5" s="295" t="s">
        <v>14</v>
      </c>
      <c r="CC5" s="382"/>
      <c r="CD5" s="382"/>
      <c r="CE5" s="382"/>
      <c r="CF5" s="382"/>
      <c r="CG5" s="382"/>
      <c r="CH5" s="354"/>
      <c r="CI5" s="285"/>
      <c r="CJ5" s="302"/>
      <c r="CK5" s="41"/>
      <c r="CL5" s="354" t="s">
        <v>107</v>
      </c>
      <c r="CM5" s="285"/>
      <c r="CN5" s="285"/>
      <c r="CO5" s="285"/>
      <c r="CP5" s="285"/>
      <c r="CQ5" s="285"/>
      <c r="CR5" s="285"/>
      <c r="CS5" s="285"/>
      <c r="CT5" s="285"/>
      <c r="CU5" s="286" t="s">
        <v>16</v>
      </c>
      <c r="CV5" s="391"/>
      <c r="CW5" s="391"/>
      <c r="CX5" s="391"/>
    </row>
    <row r="6" spans="2:107" ht="37.5" customHeight="1" x14ac:dyDescent="0.2">
      <c r="B6" s="313"/>
      <c r="C6" s="254"/>
      <c r="D6" s="256"/>
      <c r="E6" s="256"/>
      <c r="F6" s="418"/>
      <c r="G6" s="326"/>
      <c r="H6" s="326"/>
      <c r="I6" s="326"/>
      <c r="J6" s="421"/>
      <c r="K6" s="332"/>
      <c r="L6" s="332"/>
      <c r="M6" s="332"/>
      <c r="N6" s="336" t="s">
        <v>17</v>
      </c>
      <c r="O6" s="337"/>
      <c r="P6" s="337"/>
      <c r="Q6" s="337"/>
      <c r="R6" s="337"/>
      <c r="S6" s="337"/>
      <c r="T6" s="337"/>
      <c r="U6" s="337"/>
      <c r="V6" s="243" t="s">
        <v>108</v>
      </c>
      <c r="W6" s="243" t="s">
        <v>67</v>
      </c>
      <c r="X6" s="251" t="s">
        <v>68</v>
      </c>
      <c r="Y6" s="246" t="s">
        <v>109</v>
      </c>
      <c r="Z6" s="246" t="s">
        <v>18</v>
      </c>
      <c r="AA6" s="246" t="s">
        <v>42</v>
      </c>
      <c r="AB6" s="380" t="s">
        <v>19</v>
      </c>
      <c r="AC6" s="259"/>
      <c r="AD6" s="259"/>
      <c r="AE6" s="259"/>
      <c r="AF6" s="243" t="s">
        <v>69</v>
      </c>
      <c r="AG6" s="243" t="s">
        <v>67</v>
      </c>
      <c r="AH6" s="251" t="s">
        <v>68</v>
      </c>
      <c r="AI6" s="246" t="s">
        <v>62</v>
      </c>
      <c r="AJ6" s="246" t="s">
        <v>18</v>
      </c>
      <c r="AK6" s="246" t="s">
        <v>43</v>
      </c>
      <c r="AL6" s="396" t="s">
        <v>20</v>
      </c>
      <c r="AM6" s="342"/>
      <c r="AN6" s="343"/>
      <c r="AO6" s="380" t="s">
        <v>70</v>
      </c>
      <c r="AP6" s="259"/>
      <c r="AQ6" s="260"/>
      <c r="AR6" s="380" t="s">
        <v>21</v>
      </c>
      <c r="AS6" s="259"/>
      <c r="AT6" s="260"/>
      <c r="AU6" s="388" t="s">
        <v>36</v>
      </c>
      <c r="AV6" s="348"/>
      <c r="AW6" s="349"/>
      <c r="AX6" s="404" t="s">
        <v>22</v>
      </c>
      <c r="AY6" s="271"/>
      <c r="AZ6" s="271"/>
      <c r="BA6" s="271"/>
      <c r="BB6" s="271"/>
      <c r="BC6" s="271"/>
      <c r="BD6" s="271"/>
      <c r="BE6" s="271"/>
      <c r="BF6" s="272"/>
      <c r="BG6" s="428" t="s">
        <v>23</v>
      </c>
      <c r="BH6" s="271"/>
      <c r="BI6" s="272"/>
      <c r="BJ6" s="404" t="s">
        <v>24</v>
      </c>
      <c r="BK6" s="271"/>
      <c r="BL6" s="272"/>
      <c r="BM6" s="429" t="s">
        <v>25</v>
      </c>
      <c r="BN6" s="429"/>
      <c r="BO6" s="429"/>
      <c r="BP6" s="429"/>
      <c r="BQ6" s="429"/>
      <c r="BR6" s="429"/>
      <c r="BS6" s="429"/>
      <c r="BT6" s="429" t="s">
        <v>26</v>
      </c>
      <c r="BU6" s="429"/>
      <c r="BV6" s="354"/>
      <c r="BW6" s="382" t="s">
        <v>116</v>
      </c>
      <c r="BX6" s="286"/>
      <c r="BY6" s="384"/>
      <c r="BZ6" s="384"/>
      <c r="CA6" s="384"/>
      <c r="CB6" s="287" t="s">
        <v>63</v>
      </c>
      <c r="CC6" s="287"/>
      <c r="CD6" s="288"/>
      <c r="CE6" s="303" t="s">
        <v>64</v>
      </c>
      <c r="CF6" s="296"/>
      <c r="CG6" s="297"/>
      <c r="CH6" s="407" t="s">
        <v>60</v>
      </c>
      <c r="CI6" s="408"/>
      <c r="CJ6" s="409"/>
      <c r="CK6" s="277" t="s">
        <v>66</v>
      </c>
      <c r="CL6" s="401" t="s">
        <v>71</v>
      </c>
      <c r="CM6" s="402"/>
      <c r="CN6" s="402"/>
      <c r="CO6" s="403" t="s">
        <v>27</v>
      </c>
      <c r="CP6" s="403"/>
      <c r="CQ6" s="403"/>
      <c r="CR6" s="404" t="s">
        <v>26</v>
      </c>
      <c r="CS6" s="271"/>
      <c r="CT6" s="271"/>
      <c r="CU6" s="286"/>
      <c r="CV6" s="391"/>
      <c r="CW6" s="391"/>
      <c r="CX6" s="391"/>
    </row>
    <row r="7" spans="2:107" ht="34.5" customHeight="1" x14ac:dyDescent="0.2">
      <c r="B7" s="313"/>
      <c r="C7" s="254"/>
      <c r="D7" s="256"/>
      <c r="E7" s="256"/>
      <c r="F7" s="418"/>
      <c r="G7" s="326"/>
      <c r="H7" s="326"/>
      <c r="I7" s="326"/>
      <c r="J7" s="421"/>
      <c r="K7" s="332"/>
      <c r="L7" s="332"/>
      <c r="M7" s="332"/>
      <c r="N7" s="380" t="s">
        <v>28</v>
      </c>
      <c r="O7" s="259"/>
      <c r="P7" s="259"/>
      <c r="Q7" s="259"/>
      <c r="R7" s="380" t="s">
        <v>29</v>
      </c>
      <c r="S7" s="259"/>
      <c r="T7" s="259"/>
      <c r="U7" s="259"/>
      <c r="V7" s="244"/>
      <c r="W7" s="244"/>
      <c r="X7" s="252"/>
      <c r="Y7" s="247"/>
      <c r="Z7" s="249"/>
      <c r="AA7" s="258"/>
      <c r="AB7" s="381"/>
      <c r="AC7" s="261"/>
      <c r="AD7" s="261"/>
      <c r="AE7" s="261"/>
      <c r="AF7" s="244"/>
      <c r="AG7" s="244"/>
      <c r="AH7" s="252"/>
      <c r="AI7" s="258"/>
      <c r="AJ7" s="258"/>
      <c r="AK7" s="258"/>
      <c r="AL7" s="397"/>
      <c r="AM7" s="344"/>
      <c r="AN7" s="345"/>
      <c r="AO7" s="381"/>
      <c r="AP7" s="261"/>
      <c r="AQ7" s="262"/>
      <c r="AR7" s="381"/>
      <c r="AS7" s="261"/>
      <c r="AT7" s="262"/>
      <c r="AU7" s="389"/>
      <c r="AV7" s="350"/>
      <c r="AW7" s="351"/>
      <c r="AX7" s="425" t="s">
        <v>30</v>
      </c>
      <c r="AY7" s="425"/>
      <c r="AZ7" s="425"/>
      <c r="BA7" s="425" t="s">
        <v>31</v>
      </c>
      <c r="BB7" s="425"/>
      <c r="BC7" s="425"/>
      <c r="BD7" s="425" t="s">
        <v>32</v>
      </c>
      <c r="BE7" s="425"/>
      <c r="BF7" s="425"/>
      <c r="BG7" s="405"/>
      <c r="BH7" s="273"/>
      <c r="BI7" s="274"/>
      <c r="BJ7" s="405"/>
      <c r="BK7" s="273"/>
      <c r="BL7" s="274"/>
      <c r="BM7" s="426" t="s">
        <v>33</v>
      </c>
      <c r="BN7" s="426"/>
      <c r="BO7" s="426"/>
      <c r="BP7" s="430" t="s">
        <v>116</v>
      </c>
      <c r="BQ7" s="410" t="s">
        <v>34</v>
      </c>
      <c r="BR7" s="410"/>
      <c r="BS7" s="410"/>
      <c r="BT7" s="429"/>
      <c r="BU7" s="429"/>
      <c r="BV7" s="354"/>
      <c r="BW7" s="382"/>
      <c r="BX7" s="286"/>
      <c r="BY7" s="384"/>
      <c r="BZ7" s="384"/>
      <c r="CA7" s="384"/>
      <c r="CB7" s="289"/>
      <c r="CC7" s="289"/>
      <c r="CD7" s="290"/>
      <c r="CE7" s="304"/>
      <c r="CF7" s="298"/>
      <c r="CG7" s="299"/>
      <c r="CH7" s="411" t="s">
        <v>61</v>
      </c>
      <c r="CI7" s="412"/>
      <c r="CJ7" s="413"/>
      <c r="CK7" s="278"/>
      <c r="CL7" s="402"/>
      <c r="CM7" s="402"/>
      <c r="CN7" s="402"/>
      <c r="CO7" s="403"/>
      <c r="CP7" s="403"/>
      <c r="CQ7" s="403"/>
      <c r="CR7" s="405"/>
      <c r="CS7" s="273"/>
      <c r="CT7" s="273"/>
      <c r="CU7" s="286"/>
      <c r="CV7" s="391"/>
      <c r="CW7" s="391"/>
      <c r="CX7" s="391"/>
    </row>
    <row r="8" spans="2:107" ht="45.75" customHeight="1" x14ac:dyDescent="0.2">
      <c r="B8" s="313"/>
      <c r="C8" s="254"/>
      <c r="D8" s="256"/>
      <c r="E8" s="256"/>
      <c r="F8" s="419"/>
      <c r="G8" s="328"/>
      <c r="H8" s="328"/>
      <c r="I8" s="328"/>
      <c r="J8" s="422"/>
      <c r="K8" s="334"/>
      <c r="L8" s="334"/>
      <c r="M8" s="334"/>
      <c r="N8" s="387"/>
      <c r="O8" s="263"/>
      <c r="P8" s="263"/>
      <c r="Q8" s="263"/>
      <c r="R8" s="387"/>
      <c r="S8" s="263"/>
      <c r="T8" s="263"/>
      <c r="U8" s="263"/>
      <c r="V8" s="244"/>
      <c r="W8" s="244"/>
      <c r="X8" s="252"/>
      <c r="Y8" s="247"/>
      <c r="Z8" s="249"/>
      <c r="AA8" s="258"/>
      <c r="AB8" s="381"/>
      <c r="AC8" s="261"/>
      <c r="AD8" s="261"/>
      <c r="AE8" s="261"/>
      <c r="AF8" s="244"/>
      <c r="AG8" s="244"/>
      <c r="AH8" s="252"/>
      <c r="AI8" s="258"/>
      <c r="AJ8" s="258"/>
      <c r="AK8" s="258"/>
      <c r="AL8" s="398"/>
      <c r="AM8" s="346"/>
      <c r="AN8" s="347"/>
      <c r="AO8" s="381"/>
      <c r="AP8" s="261"/>
      <c r="AQ8" s="262"/>
      <c r="AR8" s="387"/>
      <c r="AS8" s="263"/>
      <c r="AT8" s="264"/>
      <c r="AU8" s="390"/>
      <c r="AV8" s="352"/>
      <c r="AW8" s="353"/>
      <c r="AX8" s="425"/>
      <c r="AY8" s="425"/>
      <c r="AZ8" s="425"/>
      <c r="BA8" s="425"/>
      <c r="BB8" s="425"/>
      <c r="BC8" s="425"/>
      <c r="BD8" s="425"/>
      <c r="BE8" s="425"/>
      <c r="BF8" s="425"/>
      <c r="BG8" s="406"/>
      <c r="BH8" s="275"/>
      <c r="BI8" s="276"/>
      <c r="BJ8" s="406"/>
      <c r="BK8" s="275"/>
      <c r="BL8" s="276"/>
      <c r="BM8" s="426"/>
      <c r="BN8" s="426"/>
      <c r="BO8" s="426"/>
      <c r="BP8" s="431"/>
      <c r="BQ8" s="410"/>
      <c r="BR8" s="410"/>
      <c r="BS8" s="410"/>
      <c r="BT8" s="429"/>
      <c r="BU8" s="429"/>
      <c r="BV8" s="354"/>
      <c r="BW8" s="382"/>
      <c r="BX8" s="286"/>
      <c r="BY8" s="384"/>
      <c r="BZ8" s="384"/>
      <c r="CA8" s="384"/>
      <c r="CB8" s="291"/>
      <c r="CC8" s="291"/>
      <c r="CD8" s="292"/>
      <c r="CE8" s="427"/>
      <c r="CF8" s="300"/>
      <c r="CG8" s="301"/>
      <c r="CH8" s="414"/>
      <c r="CI8" s="315"/>
      <c r="CJ8" s="316"/>
      <c r="CK8" s="278"/>
      <c r="CL8" s="402"/>
      <c r="CM8" s="402"/>
      <c r="CN8" s="402"/>
      <c r="CO8" s="403"/>
      <c r="CP8" s="403"/>
      <c r="CQ8" s="403"/>
      <c r="CR8" s="406"/>
      <c r="CS8" s="275"/>
      <c r="CT8" s="275"/>
      <c r="CU8" s="286"/>
      <c r="CV8" s="391"/>
      <c r="CW8" s="391"/>
      <c r="CX8" s="391"/>
    </row>
    <row r="9" spans="2:107" ht="21.75" customHeight="1" x14ac:dyDescent="0.2">
      <c r="B9" s="313"/>
      <c r="C9" s="254"/>
      <c r="D9" s="256"/>
      <c r="E9" s="256"/>
      <c r="F9" s="399" t="s">
        <v>35</v>
      </c>
      <c r="G9" s="415" t="s">
        <v>110</v>
      </c>
      <c r="H9" s="416"/>
      <c r="I9" s="416"/>
      <c r="J9" s="399" t="s">
        <v>35</v>
      </c>
      <c r="K9" s="415" t="s">
        <v>110</v>
      </c>
      <c r="L9" s="416"/>
      <c r="M9" s="416"/>
      <c r="N9" s="399" t="s">
        <v>35</v>
      </c>
      <c r="O9" s="415" t="s">
        <v>110</v>
      </c>
      <c r="P9" s="416"/>
      <c r="Q9" s="416"/>
      <c r="R9" s="399" t="s">
        <v>35</v>
      </c>
      <c r="S9" s="415" t="s">
        <v>110</v>
      </c>
      <c r="T9" s="416"/>
      <c r="U9" s="416"/>
      <c r="V9" s="244"/>
      <c r="W9" s="244"/>
      <c r="X9" s="252"/>
      <c r="Y9" s="247"/>
      <c r="Z9" s="249"/>
      <c r="AA9" s="258"/>
      <c r="AB9" s="399" t="s">
        <v>35</v>
      </c>
      <c r="AC9" s="434" t="s">
        <v>110</v>
      </c>
      <c r="AD9" s="434"/>
      <c r="AE9" s="385"/>
      <c r="AF9" s="244"/>
      <c r="AG9" s="244"/>
      <c r="AH9" s="252"/>
      <c r="AI9" s="258"/>
      <c r="AJ9" s="258"/>
      <c r="AK9" s="258"/>
      <c r="AL9" s="399" t="s">
        <v>35</v>
      </c>
      <c r="AM9" s="385" t="s">
        <v>110</v>
      </c>
      <c r="AN9" s="386"/>
      <c r="AO9" s="399" t="s">
        <v>35</v>
      </c>
      <c r="AP9" s="385" t="s">
        <v>110</v>
      </c>
      <c r="AQ9" s="386"/>
      <c r="AR9" s="399" t="s">
        <v>35</v>
      </c>
      <c r="AS9" s="385" t="s">
        <v>110</v>
      </c>
      <c r="AT9" s="386"/>
      <c r="AU9" s="399" t="s">
        <v>35</v>
      </c>
      <c r="AV9" s="385" t="s">
        <v>110</v>
      </c>
      <c r="AW9" s="386"/>
      <c r="AX9" s="399" t="s">
        <v>35</v>
      </c>
      <c r="AY9" s="385" t="s">
        <v>110</v>
      </c>
      <c r="AZ9" s="386"/>
      <c r="BA9" s="399" t="s">
        <v>35</v>
      </c>
      <c r="BB9" s="385" t="s">
        <v>110</v>
      </c>
      <c r="BC9" s="386"/>
      <c r="BD9" s="399" t="s">
        <v>35</v>
      </c>
      <c r="BE9" s="385" t="s">
        <v>110</v>
      </c>
      <c r="BF9" s="386"/>
      <c r="BG9" s="433" t="s">
        <v>35</v>
      </c>
      <c r="BH9" s="434" t="s">
        <v>110</v>
      </c>
      <c r="BI9" s="434"/>
      <c r="BJ9" s="433" t="s">
        <v>35</v>
      </c>
      <c r="BK9" s="434" t="s">
        <v>110</v>
      </c>
      <c r="BL9" s="434"/>
      <c r="BM9" s="433" t="s">
        <v>35</v>
      </c>
      <c r="BN9" s="434" t="s">
        <v>110</v>
      </c>
      <c r="BO9" s="434"/>
      <c r="BP9" s="431"/>
      <c r="BQ9" s="433" t="s">
        <v>35</v>
      </c>
      <c r="BR9" s="434" t="s">
        <v>110</v>
      </c>
      <c r="BS9" s="434"/>
      <c r="BT9" s="433" t="s">
        <v>35</v>
      </c>
      <c r="BU9" s="434" t="s">
        <v>110</v>
      </c>
      <c r="BV9" s="385"/>
      <c r="BW9" s="382"/>
      <c r="BX9" s="286"/>
      <c r="BY9" s="433" t="s">
        <v>35</v>
      </c>
      <c r="BZ9" s="434" t="s">
        <v>110</v>
      </c>
      <c r="CA9" s="434"/>
      <c r="CB9" s="433" t="s">
        <v>35</v>
      </c>
      <c r="CC9" s="434" t="s">
        <v>110</v>
      </c>
      <c r="CD9" s="434"/>
      <c r="CE9" s="433" t="s">
        <v>35</v>
      </c>
      <c r="CF9" s="434" t="s">
        <v>110</v>
      </c>
      <c r="CG9" s="434"/>
      <c r="CH9" s="433" t="s">
        <v>35</v>
      </c>
      <c r="CI9" s="434" t="s">
        <v>110</v>
      </c>
      <c r="CJ9" s="434"/>
      <c r="CK9" s="437" t="s">
        <v>111</v>
      </c>
      <c r="CL9" s="433" t="s">
        <v>35</v>
      </c>
      <c r="CM9" s="434" t="s">
        <v>110</v>
      </c>
      <c r="CN9" s="434"/>
      <c r="CO9" s="433" t="s">
        <v>35</v>
      </c>
      <c r="CP9" s="434" t="s">
        <v>110</v>
      </c>
      <c r="CQ9" s="434"/>
      <c r="CR9" s="436" t="s">
        <v>35</v>
      </c>
      <c r="CS9" s="423" t="s">
        <v>110</v>
      </c>
      <c r="CT9" s="424"/>
      <c r="CU9" s="286"/>
      <c r="CV9" s="433" t="s">
        <v>35</v>
      </c>
      <c r="CW9" s="434" t="s">
        <v>110</v>
      </c>
      <c r="CX9" s="434"/>
      <c r="CY9" s="435" t="s">
        <v>112</v>
      </c>
      <c r="CZ9" s="435"/>
      <c r="DA9" s="435"/>
      <c r="DB9" s="435"/>
    </row>
    <row r="10" spans="2:107" ht="22.5" customHeight="1" x14ac:dyDescent="0.2">
      <c r="B10" s="313"/>
      <c r="C10" s="254"/>
      <c r="D10" s="257"/>
      <c r="E10" s="257"/>
      <c r="F10" s="400"/>
      <c r="G10" s="25" t="s">
        <v>115</v>
      </c>
      <c r="H10" s="24" t="s">
        <v>0</v>
      </c>
      <c r="I10" s="24" t="s">
        <v>2</v>
      </c>
      <c r="J10" s="400"/>
      <c r="K10" s="25" t="s">
        <v>115</v>
      </c>
      <c r="L10" s="24" t="s">
        <v>0</v>
      </c>
      <c r="M10" s="26" t="s">
        <v>2</v>
      </c>
      <c r="N10" s="400"/>
      <c r="O10" s="25" t="s">
        <v>115</v>
      </c>
      <c r="P10" s="4" t="s">
        <v>0</v>
      </c>
      <c r="Q10" s="26" t="s">
        <v>2</v>
      </c>
      <c r="R10" s="400"/>
      <c r="S10" s="25" t="s">
        <v>115</v>
      </c>
      <c r="T10" s="4" t="s">
        <v>0</v>
      </c>
      <c r="U10" s="38" t="s">
        <v>2</v>
      </c>
      <c r="V10" s="244"/>
      <c r="W10" s="244"/>
      <c r="X10" s="252"/>
      <c r="Y10" s="247"/>
      <c r="Z10" s="249"/>
      <c r="AA10" s="258"/>
      <c r="AB10" s="400"/>
      <c r="AC10" s="25" t="s">
        <v>115</v>
      </c>
      <c r="AD10" s="4" t="s">
        <v>0</v>
      </c>
      <c r="AE10" s="38" t="s">
        <v>2</v>
      </c>
      <c r="AF10" s="244"/>
      <c r="AG10" s="244"/>
      <c r="AH10" s="252"/>
      <c r="AI10" s="258"/>
      <c r="AJ10" s="258"/>
      <c r="AK10" s="258"/>
      <c r="AL10" s="400"/>
      <c r="AM10" s="25" t="s">
        <v>115</v>
      </c>
      <c r="AN10" s="4" t="s">
        <v>0</v>
      </c>
      <c r="AO10" s="400"/>
      <c r="AP10" s="25" t="s">
        <v>115</v>
      </c>
      <c r="AQ10" s="4" t="s">
        <v>0</v>
      </c>
      <c r="AR10" s="400"/>
      <c r="AS10" s="25" t="s">
        <v>115</v>
      </c>
      <c r="AT10" s="4" t="s">
        <v>0</v>
      </c>
      <c r="AU10" s="400"/>
      <c r="AV10" s="25" t="s">
        <v>115</v>
      </c>
      <c r="AW10" s="4" t="s">
        <v>0</v>
      </c>
      <c r="AX10" s="400"/>
      <c r="AY10" s="25" t="s">
        <v>115</v>
      </c>
      <c r="AZ10" s="4" t="s">
        <v>0</v>
      </c>
      <c r="BA10" s="400"/>
      <c r="BB10" s="25" t="s">
        <v>115</v>
      </c>
      <c r="BC10" s="4" t="s">
        <v>0</v>
      </c>
      <c r="BD10" s="400"/>
      <c r="BE10" s="25" t="s">
        <v>72</v>
      </c>
      <c r="BF10" s="13" t="s">
        <v>0</v>
      </c>
      <c r="BG10" s="433"/>
      <c r="BH10" s="25" t="s">
        <v>115</v>
      </c>
      <c r="BI10" s="13" t="s">
        <v>0</v>
      </c>
      <c r="BJ10" s="433"/>
      <c r="BK10" s="25" t="s">
        <v>115</v>
      </c>
      <c r="BL10" s="13" t="s">
        <v>0</v>
      </c>
      <c r="BM10" s="433"/>
      <c r="BN10" s="25" t="s">
        <v>115</v>
      </c>
      <c r="BO10" s="13" t="s">
        <v>0</v>
      </c>
      <c r="BP10" s="432"/>
      <c r="BQ10" s="433"/>
      <c r="BR10" s="25" t="s">
        <v>115</v>
      </c>
      <c r="BS10" s="13" t="s">
        <v>0</v>
      </c>
      <c r="BT10" s="433"/>
      <c r="BU10" s="25" t="s">
        <v>115</v>
      </c>
      <c r="BV10" s="14" t="s">
        <v>0</v>
      </c>
      <c r="BW10" s="382"/>
      <c r="BX10" s="14"/>
      <c r="BY10" s="433"/>
      <c r="BZ10" s="25" t="s">
        <v>115</v>
      </c>
      <c r="CA10" s="13" t="s">
        <v>0</v>
      </c>
      <c r="CB10" s="433"/>
      <c r="CC10" s="25" t="s">
        <v>115</v>
      </c>
      <c r="CD10" s="4" t="s">
        <v>0</v>
      </c>
      <c r="CE10" s="433"/>
      <c r="CF10" s="25" t="s">
        <v>115</v>
      </c>
      <c r="CG10" s="13" t="s">
        <v>0</v>
      </c>
      <c r="CH10" s="433"/>
      <c r="CI10" s="25" t="s">
        <v>115</v>
      </c>
      <c r="CJ10" s="13" t="s">
        <v>0</v>
      </c>
      <c r="CK10" s="437"/>
      <c r="CL10" s="433"/>
      <c r="CM10" s="25" t="s">
        <v>115</v>
      </c>
      <c r="CN10" s="13" t="s">
        <v>0</v>
      </c>
      <c r="CO10" s="433"/>
      <c r="CP10" s="25" t="s">
        <v>115</v>
      </c>
      <c r="CQ10" s="13" t="s">
        <v>0</v>
      </c>
      <c r="CR10" s="436"/>
      <c r="CS10" s="25" t="s">
        <v>72</v>
      </c>
      <c r="CT10" s="13" t="s">
        <v>0</v>
      </c>
      <c r="CU10" s="13"/>
      <c r="CV10" s="433"/>
      <c r="CW10" s="25" t="s">
        <v>115</v>
      </c>
      <c r="CX10" s="13" t="s">
        <v>0</v>
      </c>
      <c r="CY10" s="25" t="s">
        <v>113</v>
      </c>
      <c r="CZ10" s="25" t="s">
        <v>115</v>
      </c>
      <c r="DA10" s="13" t="s">
        <v>0</v>
      </c>
      <c r="DB10" s="13" t="s">
        <v>44</v>
      </c>
    </row>
    <row r="11" spans="2:107" ht="12.75" customHeight="1" x14ac:dyDescent="0.2">
      <c r="B11" s="15"/>
      <c r="C11" s="15">
        <v>1</v>
      </c>
      <c r="D11" s="15">
        <v>2</v>
      </c>
      <c r="E11" s="15">
        <v>3</v>
      </c>
      <c r="F11" s="15">
        <v>4</v>
      </c>
      <c r="G11" s="15">
        <v>5</v>
      </c>
      <c r="H11" s="16">
        <v>6</v>
      </c>
      <c r="I11" s="15">
        <v>7</v>
      </c>
      <c r="J11" s="16">
        <v>8</v>
      </c>
      <c r="K11" s="15">
        <v>9</v>
      </c>
      <c r="L11" s="16">
        <v>10</v>
      </c>
      <c r="M11" s="15">
        <v>11</v>
      </c>
      <c r="N11" s="16">
        <v>12</v>
      </c>
      <c r="O11" s="15">
        <v>13</v>
      </c>
      <c r="P11" s="16">
        <v>14</v>
      </c>
      <c r="Q11" s="15">
        <v>15</v>
      </c>
      <c r="R11" s="16">
        <v>16</v>
      </c>
      <c r="S11" s="15">
        <v>17</v>
      </c>
      <c r="T11" s="16">
        <v>18</v>
      </c>
      <c r="U11" s="39"/>
      <c r="V11" s="133"/>
      <c r="W11" s="133"/>
      <c r="X11" s="134"/>
      <c r="Y11" s="248"/>
      <c r="Z11" s="250"/>
      <c r="AA11" s="314"/>
      <c r="AB11" s="17">
        <v>20</v>
      </c>
      <c r="AC11" s="17">
        <v>21</v>
      </c>
      <c r="AD11" s="17">
        <v>22</v>
      </c>
      <c r="AE11" s="18">
        <v>23</v>
      </c>
      <c r="AF11" s="45"/>
      <c r="AG11" s="245"/>
      <c r="AH11" s="134"/>
      <c r="AI11" s="40"/>
      <c r="AJ11" s="40"/>
      <c r="AK11" s="40"/>
      <c r="AL11" s="17">
        <v>24</v>
      </c>
      <c r="AM11" s="17">
        <v>25</v>
      </c>
      <c r="AN11" s="17">
        <v>26</v>
      </c>
      <c r="AO11" s="17">
        <v>27</v>
      </c>
      <c r="AP11" s="17">
        <v>28</v>
      </c>
      <c r="AQ11" s="17">
        <v>29</v>
      </c>
      <c r="AR11" s="17">
        <v>30</v>
      </c>
      <c r="AS11" s="17">
        <v>31</v>
      </c>
      <c r="AT11" s="17">
        <v>32</v>
      </c>
      <c r="AU11" s="17">
        <v>33</v>
      </c>
      <c r="AV11" s="17">
        <v>34</v>
      </c>
      <c r="AW11" s="17">
        <v>35</v>
      </c>
      <c r="AX11" s="17">
        <v>36</v>
      </c>
      <c r="AY11" s="25" t="s">
        <v>115</v>
      </c>
      <c r="AZ11" s="17">
        <v>38</v>
      </c>
      <c r="BA11" s="17">
        <v>39</v>
      </c>
      <c r="BB11" s="17">
        <v>40</v>
      </c>
      <c r="BC11" s="17">
        <v>41</v>
      </c>
      <c r="BD11" s="17">
        <v>42</v>
      </c>
      <c r="BE11" s="17">
        <v>43</v>
      </c>
      <c r="BF11" s="17">
        <v>44</v>
      </c>
      <c r="BG11" s="17">
        <v>45</v>
      </c>
      <c r="BH11" s="17">
        <v>46</v>
      </c>
      <c r="BI11" s="17">
        <v>47</v>
      </c>
      <c r="BJ11" s="17">
        <v>48</v>
      </c>
      <c r="BK11" s="17">
        <v>49</v>
      </c>
      <c r="BL11" s="17">
        <v>50</v>
      </c>
      <c r="BM11" s="17">
        <v>51</v>
      </c>
      <c r="BN11" s="17">
        <v>52</v>
      </c>
      <c r="BO11" s="17">
        <v>53</v>
      </c>
      <c r="BP11" s="17"/>
      <c r="BQ11" s="17">
        <v>54</v>
      </c>
      <c r="BR11" s="17">
        <v>55</v>
      </c>
      <c r="BS11" s="17">
        <v>56</v>
      </c>
      <c r="BT11" s="17">
        <v>57</v>
      </c>
      <c r="BU11" s="17">
        <v>58</v>
      </c>
      <c r="BV11" s="17">
        <v>59</v>
      </c>
      <c r="BW11" s="17"/>
      <c r="BX11" s="17"/>
      <c r="BY11" s="17">
        <v>60</v>
      </c>
      <c r="BZ11" s="17">
        <v>61</v>
      </c>
      <c r="CA11" s="17">
        <v>62</v>
      </c>
      <c r="CB11" s="19">
        <v>63</v>
      </c>
      <c r="CC11" s="19">
        <v>64</v>
      </c>
      <c r="CD11" s="19">
        <v>65</v>
      </c>
      <c r="CE11" s="17">
        <v>66</v>
      </c>
      <c r="CF11" s="17">
        <v>67</v>
      </c>
      <c r="CG11" s="17">
        <v>68</v>
      </c>
      <c r="CH11" s="17"/>
      <c r="CI11" s="17"/>
      <c r="CJ11" s="17"/>
      <c r="CK11" s="17"/>
      <c r="CL11" s="17">
        <v>69</v>
      </c>
      <c r="CM11" s="17">
        <v>70</v>
      </c>
      <c r="CN11" s="17">
        <v>71</v>
      </c>
      <c r="CO11" s="17">
        <v>72</v>
      </c>
      <c r="CP11" s="17">
        <v>73</v>
      </c>
      <c r="CQ11" s="17">
        <v>74</v>
      </c>
      <c r="CR11" s="19"/>
      <c r="CS11" s="19"/>
      <c r="CT11" s="19"/>
      <c r="CU11" s="19"/>
      <c r="CV11" s="17">
        <v>75</v>
      </c>
      <c r="CW11" s="17">
        <v>76</v>
      </c>
      <c r="CX11" s="17">
        <v>77</v>
      </c>
      <c r="CY11" s="47"/>
      <c r="CZ11" s="47"/>
      <c r="DA11" s="47"/>
      <c r="DB11" s="47"/>
    </row>
    <row r="12" spans="2:107" ht="27" customHeight="1" x14ac:dyDescent="0.2">
      <c r="B12" s="29">
        <v>1</v>
      </c>
      <c r="C12" s="27" t="s">
        <v>59</v>
      </c>
      <c r="D12" s="30">
        <v>237979.3</v>
      </c>
      <c r="E12" s="30">
        <v>1570424.8</v>
      </c>
      <c r="F12" s="30">
        <v>63449192.400000006</v>
      </c>
      <c r="G12" s="30">
        <v>2092925.8000000003</v>
      </c>
      <c r="H12" s="30">
        <v>2285238.2999999998</v>
      </c>
      <c r="I12" s="28">
        <v>109.18869173479536</v>
      </c>
      <c r="J12" s="30">
        <v>19629871.899999999</v>
      </c>
      <c r="K12" s="30">
        <v>1236633</v>
      </c>
      <c r="L12" s="30">
        <v>1412768.3</v>
      </c>
      <c r="M12" s="28">
        <v>114.2431343818255</v>
      </c>
      <c r="N12" s="30">
        <v>4352488</v>
      </c>
      <c r="O12" s="30">
        <v>343111.89999999997</v>
      </c>
      <c r="P12" s="30">
        <v>375627</v>
      </c>
      <c r="Q12" s="28">
        <v>109.47652937715074</v>
      </c>
      <c r="R12" s="30">
        <v>946000</v>
      </c>
      <c r="S12" s="30">
        <v>62395.1</v>
      </c>
      <c r="T12" s="30">
        <v>54713.599999999999</v>
      </c>
      <c r="U12" s="28">
        <v>87.688937112048862</v>
      </c>
      <c r="V12" s="30">
        <v>0</v>
      </c>
      <c r="W12" s="30">
        <v>0</v>
      </c>
      <c r="X12" s="28"/>
      <c r="Y12" s="30"/>
      <c r="Z12" s="30"/>
      <c r="AA12" s="30"/>
      <c r="AB12" s="30">
        <v>4710385</v>
      </c>
      <c r="AC12" s="30">
        <v>289005.7</v>
      </c>
      <c r="AD12" s="30">
        <v>451339.8</v>
      </c>
      <c r="AE12" s="28">
        <v>156.16986100966176</v>
      </c>
      <c r="AF12" s="28"/>
      <c r="AG12" s="28"/>
      <c r="AH12" s="28"/>
      <c r="AI12" s="30"/>
      <c r="AJ12" s="30"/>
      <c r="AK12" s="30"/>
      <c r="AL12" s="30">
        <v>1866551</v>
      </c>
      <c r="AM12" s="30">
        <v>150124.29999999999</v>
      </c>
      <c r="AN12" s="30">
        <v>330155.60000000009</v>
      </c>
      <c r="AO12" s="30">
        <v>450000</v>
      </c>
      <c r="AP12" s="30">
        <v>22000</v>
      </c>
      <c r="AQ12" s="30">
        <v>21640.1</v>
      </c>
      <c r="AR12" s="30"/>
      <c r="AS12" s="30"/>
      <c r="AT12" s="30"/>
      <c r="AU12" s="30"/>
      <c r="AV12" s="30"/>
      <c r="AW12" s="30"/>
      <c r="AX12" s="30">
        <v>10095968.1</v>
      </c>
      <c r="AY12" s="30">
        <v>841280.6</v>
      </c>
      <c r="AZ12" s="30">
        <v>696780.7</v>
      </c>
      <c r="BA12" s="30">
        <v>6625724.7999999998</v>
      </c>
      <c r="BB12" s="30">
        <v>0</v>
      </c>
      <c r="BC12" s="30">
        <v>25393.5</v>
      </c>
      <c r="BD12" s="30"/>
      <c r="BE12" s="30"/>
      <c r="BF12" s="30"/>
      <c r="BG12" s="30">
        <v>4952714.5</v>
      </c>
      <c r="BH12" s="30">
        <v>271307.40000000002</v>
      </c>
      <c r="BI12" s="30">
        <v>93258.7</v>
      </c>
      <c r="BJ12" s="30">
        <v>1132508.3999999999</v>
      </c>
      <c r="BK12" s="30">
        <v>50503.299999999996</v>
      </c>
      <c r="BL12" s="30">
        <v>34971</v>
      </c>
      <c r="BM12" s="30">
        <v>236075</v>
      </c>
      <c r="BN12" s="30">
        <v>15750</v>
      </c>
      <c r="BO12" s="30">
        <v>10601.1</v>
      </c>
      <c r="BP12" s="30"/>
      <c r="BQ12" s="30">
        <v>27018403.599999998</v>
      </c>
      <c r="BR12" s="30">
        <v>15012.2</v>
      </c>
      <c r="BS12" s="30">
        <v>150295.79999999999</v>
      </c>
      <c r="BT12" s="30">
        <v>833150</v>
      </c>
      <c r="BU12" s="30">
        <v>32435.3</v>
      </c>
      <c r="BV12" s="30">
        <v>40461.399999999994</v>
      </c>
      <c r="BW12" s="30"/>
      <c r="BX12" s="30"/>
      <c r="BY12" s="30">
        <v>63219968.400000006</v>
      </c>
      <c r="BZ12" s="30">
        <v>2092925.8000000003</v>
      </c>
      <c r="CA12" s="30">
        <v>2285238.2999999998</v>
      </c>
      <c r="CB12" s="34"/>
      <c r="CC12" s="34"/>
      <c r="CD12" s="34"/>
      <c r="CE12" s="30">
        <v>79224</v>
      </c>
      <c r="CF12" s="30">
        <v>0</v>
      </c>
      <c r="CG12" s="30">
        <v>0</v>
      </c>
      <c r="CH12" s="30"/>
      <c r="CI12" s="28"/>
      <c r="CJ12" s="28"/>
      <c r="CK12" s="28"/>
      <c r="CL12" s="30">
        <v>150000</v>
      </c>
      <c r="CM12" s="28">
        <v>0</v>
      </c>
      <c r="CN12" s="28">
        <v>0</v>
      </c>
      <c r="CO12" s="30">
        <v>726525.3</v>
      </c>
      <c r="CP12" s="32"/>
      <c r="CQ12" s="32"/>
      <c r="CR12" s="28"/>
      <c r="CS12" s="28"/>
      <c r="CT12" s="28"/>
      <c r="CU12" s="28"/>
      <c r="CV12" s="30">
        <v>955749.3</v>
      </c>
      <c r="CW12" s="30">
        <v>0</v>
      </c>
      <c r="CX12" s="30">
        <v>0</v>
      </c>
      <c r="CY12" s="51">
        <f>N12+AB12</f>
        <v>9062873</v>
      </c>
      <c r="CZ12" s="51">
        <f>O12+AC12</f>
        <v>632117.6</v>
      </c>
      <c r="DA12" s="51">
        <f>P12+AD12</f>
        <v>826966.8</v>
      </c>
      <c r="DB12" s="34">
        <f>DA12/CZ12*100</f>
        <v>130.82483386002858</v>
      </c>
      <c r="DC12" s="50">
        <f t="shared" ref="DC12:DC23" si="0">AW12+AZ12+BC12+BF12+BS12+CD12+CG12+CJ12</f>
        <v>872470</v>
      </c>
    </row>
    <row r="13" spans="2:107" s="21" customFormat="1" ht="27" customHeight="1" x14ac:dyDescent="0.2">
      <c r="B13" s="29">
        <v>2</v>
      </c>
      <c r="C13" s="27" t="s">
        <v>45</v>
      </c>
      <c r="D13" s="30">
        <v>361316.49999999994</v>
      </c>
      <c r="E13" s="30">
        <v>20420.099999999999</v>
      </c>
      <c r="F13" s="30">
        <v>2508854.7000000007</v>
      </c>
      <c r="G13" s="30">
        <v>189546.14666666667</v>
      </c>
      <c r="H13" s="30">
        <v>174360.14029999994</v>
      </c>
      <c r="I13" s="28">
        <v>91.988227334754185</v>
      </c>
      <c r="J13" s="30">
        <v>848603.19999999984</v>
      </c>
      <c r="K13" s="30">
        <v>50891.71333333334</v>
      </c>
      <c r="L13" s="30">
        <v>40912.640300000006</v>
      </c>
      <c r="M13" s="28">
        <v>80.39155614987483</v>
      </c>
      <c r="N13" s="30">
        <v>89990.9</v>
      </c>
      <c r="O13" s="30">
        <v>4499.5450000000001</v>
      </c>
      <c r="P13" s="30">
        <v>4311.0549999999994</v>
      </c>
      <c r="Q13" s="28">
        <v>95.810909769765601</v>
      </c>
      <c r="R13" s="30">
        <v>350157.6999999999</v>
      </c>
      <c r="S13" s="30">
        <v>17507.884999999995</v>
      </c>
      <c r="T13" s="30">
        <v>12032.008299999994</v>
      </c>
      <c r="U13" s="28">
        <v>68.72336835660046</v>
      </c>
      <c r="V13" s="30">
        <v>0</v>
      </c>
      <c r="W13" s="30">
        <v>0</v>
      </c>
      <c r="X13" s="28"/>
      <c r="Y13" s="30">
        <v>1979616.2000000007</v>
      </c>
      <c r="Z13" s="30">
        <v>1405244.0999999994</v>
      </c>
      <c r="AA13" s="30">
        <v>14210.799999999997</v>
      </c>
      <c r="AB13" s="30">
        <v>154608.00000000003</v>
      </c>
      <c r="AC13" s="30">
        <v>7730.4000000000015</v>
      </c>
      <c r="AD13" s="30">
        <v>16586.306000000008</v>
      </c>
      <c r="AE13" s="28">
        <v>214.55947945772542</v>
      </c>
      <c r="AF13" s="30"/>
      <c r="AG13" s="30"/>
      <c r="AH13" s="28"/>
      <c r="AI13" s="30">
        <v>1196693.8870000001</v>
      </c>
      <c r="AJ13" s="30">
        <v>647948.59999999986</v>
      </c>
      <c r="AK13" s="30">
        <v>6454.0000000000009</v>
      </c>
      <c r="AL13" s="30">
        <v>33146.199999999997</v>
      </c>
      <c r="AM13" s="30">
        <v>2762.1833333333329</v>
      </c>
      <c r="AN13" s="30">
        <v>1560.521</v>
      </c>
      <c r="AO13" s="30">
        <v>23000</v>
      </c>
      <c r="AP13" s="30">
        <v>1916.6666666666667</v>
      </c>
      <c r="AQ13" s="30">
        <v>1177.5</v>
      </c>
      <c r="AR13" s="30"/>
      <c r="AS13" s="30"/>
      <c r="AT13" s="30"/>
      <c r="AU13" s="30"/>
      <c r="AV13" s="30"/>
      <c r="AW13" s="30"/>
      <c r="AX13" s="30">
        <v>1602453.6000000006</v>
      </c>
      <c r="AY13" s="30">
        <v>133447.49999999994</v>
      </c>
      <c r="AZ13" s="30">
        <v>133447.49999999994</v>
      </c>
      <c r="BA13" s="30">
        <v>8876.3000000000011</v>
      </c>
      <c r="BB13" s="30">
        <v>739.69166666666672</v>
      </c>
      <c r="BC13" s="30">
        <v>0</v>
      </c>
      <c r="BD13" s="30"/>
      <c r="BE13" s="30"/>
      <c r="BF13" s="30"/>
      <c r="BG13" s="30">
        <v>12295</v>
      </c>
      <c r="BH13" s="30">
        <v>1024.5833333333333</v>
      </c>
      <c r="BI13" s="30">
        <v>235</v>
      </c>
      <c r="BJ13" s="30">
        <v>133829.1</v>
      </c>
      <c r="BK13" s="30">
        <v>11152.424999999999</v>
      </c>
      <c r="BL13" s="30">
        <v>4784.7999999999993</v>
      </c>
      <c r="BM13" s="30">
        <v>1754.4</v>
      </c>
      <c r="BN13" s="30">
        <v>146.20000000000002</v>
      </c>
      <c r="BO13" s="30">
        <v>0</v>
      </c>
      <c r="BP13" s="30"/>
      <c r="BQ13" s="30">
        <v>47167.199999999997</v>
      </c>
      <c r="BR13" s="30">
        <v>3930.6</v>
      </c>
      <c r="BS13" s="30">
        <v>0</v>
      </c>
      <c r="BT13" s="30">
        <v>51576.299999999996</v>
      </c>
      <c r="BU13" s="30">
        <v>4298.0249999999996</v>
      </c>
      <c r="BV13" s="30">
        <v>225.45000000000005</v>
      </c>
      <c r="BW13" s="30">
        <v>0</v>
      </c>
      <c r="BX13" s="30">
        <v>-721</v>
      </c>
      <c r="BY13" s="30">
        <v>2508854.7000000007</v>
      </c>
      <c r="BZ13" s="30">
        <v>189155.70500000002</v>
      </c>
      <c r="CA13" s="30">
        <v>174360.14029999994</v>
      </c>
      <c r="CB13" s="34"/>
      <c r="CC13" s="34"/>
      <c r="CD13" s="34"/>
      <c r="CE13" s="28"/>
      <c r="CF13" s="28"/>
      <c r="CG13" s="28"/>
      <c r="CH13" s="28"/>
      <c r="CI13" s="28"/>
      <c r="CJ13" s="28"/>
      <c r="CK13" s="28"/>
      <c r="CL13" s="28">
        <v>4685.3</v>
      </c>
      <c r="CM13" s="28">
        <v>390.44166666666666</v>
      </c>
      <c r="CN13" s="28">
        <v>0</v>
      </c>
      <c r="CO13" s="28">
        <v>165402.40000000002</v>
      </c>
      <c r="CP13" s="28">
        <v>13783.533333333335</v>
      </c>
      <c r="CQ13" s="28">
        <v>0</v>
      </c>
      <c r="CR13" s="28"/>
      <c r="CS13" s="28"/>
      <c r="CT13" s="28"/>
      <c r="CU13" s="28"/>
      <c r="CV13" s="28">
        <v>165402.40000000002</v>
      </c>
      <c r="CW13" s="28">
        <v>14173.975000000004</v>
      </c>
      <c r="CX13" s="28">
        <v>0</v>
      </c>
      <c r="CY13" s="34">
        <f t="shared" ref="CY13:DA23" si="1">N13+AB13</f>
        <v>244598.90000000002</v>
      </c>
      <c r="CZ13" s="34">
        <f t="shared" si="1"/>
        <v>12229.945000000002</v>
      </c>
      <c r="DA13" s="34">
        <f t="shared" si="1"/>
        <v>20897.361000000008</v>
      </c>
      <c r="DB13" s="34">
        <f t="shared" ref="DB13:DB23" si="2">DA13/CZ13*100</f>
        <v>170.87044136339128</v>
      </c>
      <c r="DC13" s="50">
        <f t="shared" si="0"/>
        <v>133447.49999999994</v>
      </c>
    </row>
    <row r="14" spans="2:107" s="21" customFormat="1" ht="28.5" customHeight="1" x14ac:dyDescent="0.2">
      <c r="B14" s="29">
        <v>3</v>
      </c>
      <c r="C14" s="27" t="s">
        <v>46</v>
      </c>
      <c r="D14" s="30">
        <v>523416.95479999989</v>
      </c>
      <c r="E14" s="30">
        <v>437065.66770000022</v>
      </c>
      <c r="F14" s="30">
        <v>4590561.4000000032</v>
      </c>
      <c r="G14" s="30">
        <v>382546.78333333309</v>
      </c>
      <c r="H14" s="30">
        <v>357899.04093333345</v>
      </c>
      <c r="I14" s="28">
        <v>93.55693382513094</v>
      </c>
      <c r="J14" s="30">
        <v>1500669.5</v>
      </c>
      <c r="K14" s="30">
        <v>125055.7916666666</v>
      </c>
      <c r="L14" s="30">
        <v>106229.90759999996</v>
      </c>
      <c r="M14" s="28">
        <v>84.946011843380589</v>
      </c>
      <c r="N14" s="30">
        <v>162289.90000000002</v>
      </c>
      <c r="O14" s="30">
        <v>13524.158333333326</v>
      </c>
      <c r="P14" s="30">
        <v>12022.032200000003</v>
      </c>
      <c r="Q14" s="28">
        <v>88.893015769927842</v>
      </c>
      <c r="R14" s="30">
        <v>621860.30000000005</v>
      </c>
      <c r="S14" s="30">
        <v>51821.691666666666</v>
      </c>
      <c r="T14" s="30">
        <v>24383.313400000003</v>
      </c>
      <c r="U14" s="28">
        <v>47.052330049048003</v>
      </c>
      <c r="V14" s="30">
        <v>0</v>
      </c>
      <c r="W14" s="30">
        <v>0</v>
      </c>
      <c r="X14" s="28"/>
      <c r="Y14" s="30">
        <v>44569.899999999994</v>
      </c>
      <c r="Z14" s="30"/>
      <c r="AA14" s="30"/>
      <c r="AB14" s="30">
        <v>301702.8</v>
      </c>
      <c r="AC14" s="30">
        <v>25141.899999999998</v>
      </c>
      <c r="AD14" s="30">
        <v>44171.214999999989</v>
      </c>
      <c r="AE14" s="28">
        <v>175.68765685966451</v>
      </c>
      <c r="AF14" s="28"/>
      <c r="AG14" s="28"/>
      <c r="AH14" s="28"/>
      <c r="AI14" s="30">
        <v>35034.5</v>
      </c>
      <c r="AJ14" s="30"/>
      <c r="AK14" s="30"/>
      <c r="AL14" s="30">
        <v>71942.899999999994</v>
      </c>
      <c r="AM14" s="30">
        <v>5995.2416666666686</v>
      </c>
      <c r="AN14" s="30">
        <v>11643.592000000001</v>
      </c>
      <c r="AO14" s="30">
        <v>44200</v>
      </c>
      <c r="AP14" s="30">
        <v>3683.333333333333</v>
      </c>
      <c r="AQ14" s="30">
        <v>2322.9700000000003</v>
      </c>
      <c r="AR14" s="30"/>
      <c r="AS14" s="30"/>
      <c r="AT14" s="30"/>
      <c r="AU14" s="30">
        <v>4042.3</v>
      </c>
      <c r="AV14" s="30">
        <v>336.85833333333335</v>
      </c>
      <c r="AW14" s="30">
        <v>0</v>
      </c>
      <c r="AX14" s="30">
        <v>3020029.5999999996</v>
      </c>
      <c r="AY14" s="30">
        <v>251669.13333333321</v>
      </c>
      <c r="AZ14" s="30">
        <v>251669.13333333321</v>
      </c>
      <c r="BA14" s="30">
        <v>5450.9</v>
      </c>
      <c r="BB14" s="30">
        <v>454.24166666666667</v>
      </c>
      <c r="BC14" s="30">
        <v>0</v>
      </c>
      <c r="BD14" s="30"/>
      <c r="BE14" s="30"/>
      <c r="BF14" s="30"/>
      <c r="BG14" s="30">
        <v>4461.2</v>
      </c>
      <c r="BH14" s="30">
        <v>371.76666666666665</v>
      </c>
      <c r="BI14" s="30">
        <v>936.41700000000014</v>
      </c>
      <c r="BJ14" s="30">
        <v>135391.29999999999</v>
      </c>
      <c r="BK14" s="30">
        <v>11282.608333333337</v>
      </c>
      <c r="BL14" s="30">
        <v>4191.97</v>
      </c>
      <c r="BM14" s="30">
        <v>18147.5</v>
      </c>
      <c r="BN14" s="30">
        <v>1512.2916666666665</v>
      </c>
      <c r="BO14" s="30">
        <v>543.9</v>
      </c>
      <c r="BP14" s="30"/>
      <c r="BQ14" s="30">
        <v>60369.100000000006</v>
      </c>
      <c r="BR14" s="30">
        <v>5030.7583333333332</v>
      </c>
      <c r="BS14" s="30">
        <v>0</v>
      </c>
      <c r="BT14" s="30">
        <v>140673.60000000001</v>
      </c>
      <c r="BU14" s="30">
        <v>11722.8</v>
      </c>
      <c r="BV14" s="30">
        <v>6014.4980000000005</v>
      </c>
      <c r="BW14" s="30">
        <v>2782</v>
      </c>
      <c r="BX14" s="30"/>
      <c r="BY14" s="30">
        <v>4590561.4000000032</v>
      </c>
      <c r="BZ14" s="30">
        <v>382546.78333333309</v>
      </c>
      <c r="CA14" s="30">
        <v>357899.04093333345</v>
      </c>
      <c r="CB14" s="34"/>
      <c r="CC14" s="34"/>
      <c r="CD14" s="34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>
        <v>128024.3</v>
      </c>
      <c r="CP14" s="30">
        <v>10668.691666666668</v>
      </c>
      <c r="CQ14" s="30">
        <v>4376</v>
      </c>
      <c r="CR14" s="30"/>
      <c r="CS14" s="30"/>
      <c r="CT14" s="30"/>
      <c r="CU14" s="30"/>
      <c r="CV14" s="52">
        <v>128024.3</v>
      </c>
      <c r="CW14" s="52">
        <v>10668.691666666668</v>
      </c>
      <c r="CX14" s="52">
        <v>4376</v>
      </c>
      <c r="CY14" s="51">
        <f t="shared" si="1"/>
        <v>463992.7</v>
      </c>
      <c r="CZ14" s="51">
        <f t="shared" si="1"/>
        <v>38666.05833333332</v>
      </c>
      <c r="DA14" s="51">
        <f t="shared" si="1"/>
        <v>56193.247199999991</v>
      </c>
      <c r="DB14" s="34">
        <f t="shared" si="2"/>
        <v>145.32964988457795</v>
      </c>
      <c r="DC14" s="50">
        <f t="shared" si="0"/>
        <v>251669.13333333321</v>
      </c>
    </row>
    <row r="15" spans="2:107" s="21" customFormat="1" ht="29.25" customHeight="1" x14ac:dyDescent="0.2">
      <c r="B15" s="29">
        <v>4</v>
      </c>
      <c r="C15" s="27" t="s">
        <v>47</v>
      </c>
      <c r="D15" s="51"/>
      <c r="E15" s="51"/>
      <c r="F15" s="30">
        <v>5017594.1000000006</v>
      </c>
      <c r="G15" s="30">
        <v>411390.45</v>
      </c>
      <c r="H15" s="30">
        <v>364876.64</v>
      </c>
      <c r="I15" s="28">
        <v>88.693512452707651</v>
      </c>
      <c r="J15" s="30">
        <v>1937607.2000000004</v>
      </c>
      <c r="K15" s="30">
        <v>154737.45000000007</v>
      </c>
      <c r="L15" s="30">
        <v>110860.24000000005</v>
      </c>
      <c r="M15" s="28">
        <v>71.644091330185418</v>
      </c>
      <c r="N15" s="30">
        <v>227367.40000000005</v>
      </c>
      <c r="O15" s="30">
        <v>18717.249999999993</v>
      </c>
      <c r="P15" s="30">
        <v>17598.039999999986</v>
      </c>
      <c r="Q15" s="28">
        <v>94.020435694346077</v>
      </c>
      <c r="R15" s="30">
        <v>822481.70000000007</v>
      </c>
      <c r="S15" s="30">
        <v>54267.7</v>
      </c>
      <c r="T15" s="30">
        <v>25544.6</v>
      </c>
      <c r="U15" s="28">
        <v>47.071462398443273</v>
      </c>
      <c r="V15" s="30">
        <v>7453.9000000000005</v>
      </c>
      <c r="W15" s="30">
        <v>9278.6</v>
      </c>
      <c r="X15" s="28">
        <f>W15/V15*100</f>
        <v>124.47980251948646</v>
      </c>
      <c r="Y15" s="30">
        <v>2087664.9</v>
      </c>
      <c r="Z15" s="30">
        <v>1174924.6000000001</v>
      </c>
      <c r="AA15" s="30">
        <v>69437.899999999994</v>
      </c>
      <c r="AB15" s="30">
        <v>365603.4</v>
      </c>
      <c r="AC15" s="30">
        <v>40326.80000000001</v>
      </c>
      <c r="AD15" s="30">
        <v>41731.699999999997</v>
      </c>
      <c r="AE15" s="28">
        <v>103.48378745648053</v>
      </c>
      <c r="AF15" s="28">
        <v>2779.7000000000003</v>
      </c>
      <c r="AG15" s="28">
        <v>15973.300000000001</v>
      </c>
      <c r="AH15" s="30">
        <f>AG15/AF15*100</f>
        <v>574.64114832535881</v>
      </c>
      <c r="AI15" s="30">
        <v>967868.69999999949</v>
      </c>
      <c r="AJ15" s="30">
        <v>529483.99999999988</v>
      </c>
      <c r="AK15" s="30">
        <v>27533.699999999997</v>
      </c>
      <c r="AL15" s="30">
        <v>86281.3</v>
      </c>
      <c r="AM15" s="30">
        <v>9803.7000000000044</v>
      </c>
      <c r="AN15" s="30">
        <v>6927</v>
      </c>
      <c r="AO15" s="30">
        <v>52800</v>
      </c>
      <c r="AP15" s="30">
        <v>3769.1</v>
      </c>
      <c r="AQ15" s="30">
        <v>2698.8999999999996</v>
      </c>
      <c r="AR15" s="30">
        <v>1834</v>
      </c>
      <c r="AS15" s="30">
        <v>45</v>
      </c>
      <c r="AT15" s="30">
        <v>0</v>
      </c>
      <c r="AU15" s="30"/>
      <c r="AV15" s="30"/>
      <c r="AW15" s="30"/>
      <c r="AX15" s="30">
        <v>3036986.9000000008</v>
      </c>
      <c r="AY15" s="30">
        <v>253046.80000000002</v>
      </c>
      <c r="AZ15" s="30">
        <v>253046.80000000002</v>
      </c>
      <c r="BA15" s="30"/>
      <c r="BB15" s="30"/>
      <c r="BC15" s="30"/>
      <c r="BD15" s="30"/>
      <c r="BE15" s="30"/>
      <c r="BF15" s="30"/>
      <c r="BG15" s="30">
        <v>15387.5</v>
      </c>
      <c r="BH15" s="30">
        <v>4513.2</v>
      </c>
      <c r="BI15" s="30">
        <v>6250.7999999999993</v>
      </c>
      <c r="BJ15" s="30">
        <v>157993.90000000002</v>
      </c>
      <c r="BK15" s="30">
        <v>12003.3</v>
      </c>
      <c r="BL15" s="30">
        <v>4858.1000000000004</v>
      </c>
      <c r="BM15" s="30">
        <v>196628.00000000003</v>
      </c>
      <c r="BN15" s="30">
        <v>10794.7</v>
      </c>
      <c r="BO15" s="30">
        <v>3519.4</v>
      </c>
      <c r="BP15" s="30">
        <v>218.20000000000002</v>
      </c>
      <c r="BQ15" s="30">
        <v>43000</v>
      </c>
      <c r="BR15" s="30">
        <v>3606.2</v>
      </c>
      <c r="BS15" s="30">
        <v>0</v>
      </c>
      <c r="BT15" s="30">
        <v>11230</v>
      </c>
      <c r="BU15" s="30">
        <v>496.7</v>
      </c>
      <c r="BV15" s="30">
        <v>1731.7</v>
      </c>
      <c r="BW15" s="30">
        <v>15</v>
      </c>
      <c r="BX15" s="30">
        <v>-1008.2</v>
      </c>
      <c r="BY15" s="30">
        <v>5017594.1000000006</v>
      </c>
      <c r="BZ15" s="30">
        <v>411390.45</v>
      </c>
      <c r="CA15" s="30">
        <v>362898.84</v>
      </c>
      <c r="CB15" s="34"/>
      <c r="CC15" s="34"/>
      <c r="CD15" s="34"/>
      <c r="CE15" s="30"/>
      <c r="CF15" s="30"/>
      <c r="CG15" s="30"/>
      <c r="CH15" s="30"/>
      <c r="CI15" s="30"/>
      <c r="CJ15" s="30"/>
      <c r="CK15" s="30"/>
      <c r="CL15" s="30"/>
      <c r="CM15" s="30"/>
      <c r="CN15" s="30"/>
      <c r="CO15" s="30">
        <v>83299.3</v>
      </c>
      <c r="CP15" s="30">
        <v>523.29999999999995</v>
      </c>
      <c r="CQ15" s="30">
        <v>440</v>
      </c>
      <c r="CR15" s="30"/>
      <c r="CS15" s="30"/>
      <c r="CT15" s="30"/>
      <c r="CU15" s="30">
        <v>1977.8000000000002</v>
      </c>
      <c r="CV15" s="30">
        <v>83299.3</v>
      </c>
      <c r="CW15" s="30">
        <v>523.29999999999995</v>
      </c>
      <c r="CX15" s="30">
        <v>2417.8000000000002</v>
      </c>
      <c r="CY15" s="51">
        <f t="shared" si="1"/>
        <v>592970.80000000005</v>
      </c>
      <c r="CZ15" s="51">
        <f t="shared" si="1"/>
        <v>59044.05</v>
      </c>
      <c r="DA15" s="51">
        <f t="shared" si="1"/>
        <v>59329.739999999983</v>
      </c>
      <c r="DB15" s="34">
        <f t="shared" si="2"/>
        <v>100.48385908486965</v>
      </c>
      <c r="DC15" s="50">
        <f t="shared" si="0"/>
        <v>253046.80000000002</v>
      </c>
    </row>
    <row r="16" spans="2:107" s="21" customFormat="1" ht="27" customHeight="1" x14ac:dyDescent="0.2">
      <c r="B16" s="29">
        <v>5</v>
      </c>
      <c r="C16" s="27" t="s">
        <v>48</v>
      </c>
      <c r="D16" s="51">
        <v>9616.2000000000007</v>
      </c>
      <c r="E16" s="51">
        <v>65062.299999999996</v>
      </c>
      <c r="F16" s="30">
        <v>4197533.6900000004</v>
      </c>
      <c r="G16" s="30">
        <v>349794.47416666662</v>
      </c>
      <c r="H16" s="30">
        <v>316796.21189999999</v>
      </c>
      <c r="I16" s="28">
        <v>90.566385491000077</v>
      </c>
      <c r="J16" s="30">
        <v>1138277.9900000005</v>
      </c>
      <c r="K16" s="30">
        <v>94856.499166666676</v>
      </c>
      <c r="L16" s="30">
        <v>70519.211900000038</v>
      </c>
      <c r="M16" s="28">
        <v>74.343047149668635</v>
      </c>
      <c r="N16" s="30">
        <v>99448.60000000002</v>
      </c>
      <c r="O16" s="30">
        <v>8287.3833333333314</v>
      </c>
      <c r="P16" s="30">
        <v>5813.9569999999985</v>
      </c>
      <c r="Q16" s="28">
        <v>70.154314892316222</v>
      </c>
      <c r="R16" s="30">
        <v>431327.6999999999</v>
      </c>
      <c r="S16" s="30">
        <v>35943.975000000006</v>
      </c>
      <c r="T16" s="30">
        <v>16345.017899999997</v>
      </c>
      <c r="U16" s="28">
        <v>45.473595783437958</v>
      </c>
      <c r="V16" s="30">
        <v>0</v>
      </c>
      <c r="W16" s="30">
        <v>0</v>
      </c>
      <c r="X16" s="28"/>
      <c r="Y16" s="30">
        <v>88634.9</v>
      </c>
      <c r="Z16" s="30">
        <v>42507.9</v>
      </c>
      <c r="AA16" s="30">
        <v>6213.2</v>
      </c>
      <c r="AB16" s="30">
        <v>246362.9</v>
      </c>
      <c r="AC16" s="30">
        <v>20530.241666666669</v>
      </c>
      <c r="AD16" s="30">
        <v>37715.936999999998</v>
      </c>
      <c r="AE16" s="28">
        <v>183.70917211966571</v>
      </c>
      <c r="AF16" s="28"/>
      <c r="AG16" s="28"/>
      <c r="AH16" s="28"/>
      <c r="AI16" s="30">
        <v>2124.5</v>
      </c>
      <c r="AJ16" s="30">
        <v>414.5</v>
      </c>
      <c r="AK16" s="30">
        <v>4780.6000000000004</v>
      </c>
      <c r="AL16" s="30">
        <v>35633.5</v>
      </c>
      <c r="AM16" s="30">
        <v>2969.458333333333</v>
      </c>
      <c r="AN16" s="30">
        <v>1643.5</v>
      </c>
      <c r="AO16" s="30">
        <v>20126</v>
      </c>
      <c r="AP16" s="30">
        <v>1677.1666666666665</v>
      </c>
      <c r="AQ16" s="30">
        <v>1391.2999999999997</v>
      </c>
      <c r="AR16" s="30">
        <v>0</v>
      </c>
      <c r="AS16" s="30">
        <v>0</v>
      </c>
      <c r="AT16" s="30">
        <v>54</v>
      </c>
      <c r="AU16" s="30"/>
      <c r="AV16" s="30"/>
      <c r="AW16" s="30"/>
      <c r="AX16" s="30">
        <v>2955316.6</v>
      </c>
      <c r="AY16" s="30">
        <v>246276.38333333339</v>
      </c>
      <c r="AZ16" s="30">
        <v>246277</v>
      </c>
      <c r="BA16" s="30">
        <v>21162.1</v>
      </c>
      <c r="BB16" s="30">
        <v>1763.5083333333332</v>
      </c>
      <c r="BC16" s="30">
        <v>0</v>
      </c>
      <c r="BD16" s="30">
        <v>683</v>
      </c>
      <c r="BE16" s="30">
        <v>56.916666666666664</v>
      </c>
      <c r="BF16" s="30">
        <v>0</v>
      </c>
      <c r="BG16" s="30">
        <v>15337.7</v>
      </c>
      <c r="BH16" s="30">
        <v>1278.1416666666667</v>
      </c>
      <c r="BI16" s="30">
        <v>980.4</v>
      </c>
      <c r="BJ16" s="30">
        <v>281030.58999999997</v>
      </c>
      <c r="BK16" s="30">
        <v>23419.215833333346</v>
      </c>
      <c r="BL16" s="30">
        <v>5728.0000000000009</v>
      </c>
      <c r="BM16" s="30">
        <v>3129</v>
      </c>
      <c r="BN16" s="30">
        <v>260.75</v>
      </c>
      <c r="BO16" s="30">
        <v>54.5</v>
      </c>
      <c r="BP16" s="30"/>
      <c r="BQ16" s="30">
        <v>82094</v>
      </c>
      <c r="BR16" s="30">
        <v>6841.166666666667</v>
      </c>
      <c r="BS16" s="30">
        <v>0</v>
      </c>
      <c r="BT16" s="30">
        <v>115</v>
      </c>
      <c r="BU16" s="30">
        <v>9.5833333333333339</v>
      </c>
      <c r="BV16" s="30">
        <v>792.6</v>
      </c>
      <c r="BW16" s="30">
        <v>0</v>
      </c>
      <c r="BX16" s="30"/>
      <c r="BY16" s="30">
        <v>4191766.6900000004</v>
      </c>
      <c r="BZ16" s="30">
        <v>349313.89083333325</v>
      </c>
      <c r="CA16" s="30">
        <v>316796.21189999999</v>
      </c>
      <c r="CB16" s="34"/>
      <c r="CC16" s="34"/>
      <c r="CD16" s="34"/>
      <c r="CE16" s="30"/>
      <c r="CF16" s="30"/>
      <c r="CG16" s="30"/>
      <c r="CH16" s="30"/>
      <c r="CI16" s="30"/>
      <c r="CJ16" s="30"/>
      <c r="CK16" s="30"/>
      <c r="CL16" s="30">
        <v>5767</v>
      </c>
      <c r="CM16" s="30">
        <v>480.58333333333326</v>
      </c>
      <c r="CN16" s="30"/>
      <c r="CO16" s="30">
        <v>305974.57999999996</v>
      </c>
      <c r="CP16" s="30">
        <v>25497.881666666661</v>
      </c>
      <c r="CQ16" s="30"/>
      <c r="CR16" s="30"/>
      <c r="CS16" s="30"/>
      <c r="CT16" s="30"/>
      <c r="CU16" s="30"/>
      <c r="CV16" s="30">
        <v>311741.57999999996</v>
      </c>
      <c r="CW16" s="30">
        <v>25978.464999999997</v>
      </c>
      <c r="CX16" s="30">
        <v>0</v>
      </c>
      <c r="CY16" s="51">
        <f t="shared" si="1"/>
        <v>345811.5</v>
      </c>
      <c r="CZ16" s="51">
        <f t="shared" si="1"/>
        <v>28817.625</v>
      </c>
      <c r="DA16" s="51">
        <f t="shared" si="1"/>
        <v>43529.894</v>
      </c>
      <c r="DB16" s="34">
        <f t="shared" si="2"/>
        <v>151.05302397404364</v>
      </c>
      <c r="DC16" s="50">
        <f t="shared" si="0"/>
        <v>246277</v>
      </c>
    </row>
    <row r="17" spans="1:107" s="21" customFormat="1" ht="27" customHeight="1" x14ac:dyDescent="0.2">
      <c r="B17" s="29">
        <v>6</v>
      </c>
      <c r="C17" s="27" t="s">
        <v>49</v>
      </c>
      <c r="D17" s="51">
        <v>383921.85710000008</v>
      </c>
      <c r="E17" s="51">
        <v>12809.189999999966</v>
      </c>
      <c r="F17" s="30">
        <v>5118687.9610999981</v>
      </c>
      <c r="G17" s="30">
        <v>417741.55000604998</v>
      </c>
      <c r="H17" s="30">
        <v>380484.63370000024</v>
      </c>
      <c r="I17" s="28">
        <v>91.081347712357044</v>
      </c>
      <c r="J17" s="30">
        <v>1671334.4211000006</v>
      </c>
      <c r="K17" s="30">
        <v>132897.41667271673</v>
      </c>
      <c r="L17" s="30">
        <v>116539.8337</v>
      </c>
      <c r="M17" s="28">
        <v>87.691571903914308</v>
      </c>
      <c r="N17" s="30">
        <v>158260.60799999992</v>
      </c>
      <c r="O17" s="30">
        <v>12841.333333333299</v>
      </c>
      <c r="P17" s="30">
        <v>14400.245500000003</v>
      </c>
      <c r="Q17" s="28">
        <v>112.13979986501951</v>
      </c>
      <c r="R17" s="30">
        <v>469201.32210000005</v>
      </c>
      <c r="S17" s="30">
        <v>33507.165360416649</v>
      </c>
      <c r="T17" s="30">
        <v>20272.772100000002</v>
      </c>
      <c r="U17" s="28">
        <v>60.502796586753462</v>
      </c>
      <c r="V17" s="30">
        <v>0</v>
      </c>
      <c r="W17" s="30">
        <v>0</v>
      </c>
      <c r="X17" s="28"/>
      <c r="Y17" s="30">
        <v>2070716.2020000005</v>
      </c>
      <c r="Z17" s="30">
        <v>1602033.1960000005</v>
      </c>
      <c r="AA17" s="30">
        <v>86751.897599999997</v>
      </c>
      <c r="AB17" s="30">
        <v>308688.93400000018</v>
      </c>
      <c r="AC17" s="30">
        <v>24374.499999999982</v>
      </c>
      <c r="AD17" s="30">
        <v>36715.307700000019</v>
      </c>
      <c r="AE17" s="28">
        <v>150.62999323063056</v>
      </c>
      <c r="AF17" s="30"/>
      <c r="AG17" s="28"/>
      <c r="AH17" s="28"/>
      <c r="AI17" s="28">
        <v>514416.03400000016</v>
      </c>
      <c r="AJ17" s="30">
        <v>314751.85100000014</v>
      </c>
      <c r="AK17" s="30">
        <v>47310.938000000016</v>
      </c>
      <c r="AL17" s="30">
        <v>109407</v>
      </c>
      <c r="AM17" s="30">
        <v>9783.8833333333369</v>
      </c>
      <c r="AN17" s="30">
        <v>11061.24</v>
      </c>
      <c r="AO17" s="30">
        <v>57850</v>
      </c>
      <c r="AP17" s="30">
        <v>4740</v>
      </c>
      <c r="AQ17" s="30">
        <v>3366.3599999999997</v>
      </c>
      <c r="AR17" s="30">
        <v>500</v>
      </c>
      <c r="AS17" s="30">
        <v>33.333333333333336</v>
      </c>
      <c r="AT17" s="30">
        <v>0</v>
      </c>
      <c r="AU17" s="30"/>
      <c r="AV17" s="30"/>
      <c r="AW17" s="30"/>
      <c r="AX17" s="30">
        <v>3167198.8999999994</v>
      </c>
      <c r="AY17" s="30">
        <v>263933.7333333331</v>
      </c>
      <c r="AZ17" s="30">
        <v>263944.80000000022</v>
      </c>
      <c r="BA17" s="30">
        <v>58047.95</v>
      </c>
      <c r="BB17" s="30">
        <v>4537.6416666666673</v>
      </c>
      <c r="BC17" s="30">
        <v>0</v>
      </c>
      <c r="BD17" s="30"/>
      <c r="BE17" s="30"/>
      <c r="BF17" s="30"/>
      <c r="BG17" s="30">
        <v>74295.399999999994</v>
      </c>
      <c r="BH17" s="30">
        <v>6723.2000000000035</v>
      </c>
      <c r="BI17" s="30">
        <v>3738.8880000000004</v>
      </c>
      <c r="BJ17" s="30">
        <v>235493.83399999997</v>
      </c>
      <c r="BK17" s="30">
        <v>17338.951562299997</v>
      </c>
      <c r="BL17" s="30">
        <v>11584.386000000002</v>
      </c>
      <c r="BM17" s="30">
        <v>13328.599999999999</v>
      </c>
      <c r="BN17" s="30">
        <v>1247.6633333333339</v>
      </c>
      <c r="BO17" s="30">
        <v>1550.59</v>
      </c>
      <c r="BP17" s="30">
        <v>209</v>
      </c>
      <c r="BQ17" s="30">
        <v>92376.04</v>
      </c>
      <c r="BR17" s="30">
        <v>7525.5916666666672</v>
      </c>
      <c r="BS17" s="30">
        <v>0</v>
      </c>
      <c r="BT17" s="30">
        <v>227808.723</v>
      </c>
      <c r="BU17" s="30">
        <v>16807.386416666715</v>
      </c>
      <c r="BV17" s="30">
        <v>13219.134399999997</v>
      </c>
      <c r="BW17" s="30">
        <v>11283.099999999999</v>
      </c>
      <c r="BX17" s="30"/>
      <c r="BY17" s="30">
        <v>4972457.3110999987</v>
      </c>
      <c r="BZ17" s="30">
        <v>403394.38333938335</v>
      </c>
      <c r="CA17" s="30">
        <v>379853.72370000021</v>
      </c>
      <c r="CB17" s="34"/>
      <c r="CC17" s="34"/>
      <c r="CD17" s="34"/>
      <c r="CE17" s="30">
        <v>129730.65</v>
      </c>
      <c r="CF17" s="30">
        <v>8847.1666666666661</v>
      </c>
      <c r="CG17" s="30">
        <v>0</v>
      </c>
      <c r="CH17" s="30">
        <v>16500</v>
      </c>
      <c r="CI17" s="30">
        <v>5500</v>
      </c>
      <c r="CJ17" s="30">
        <v>630.91</v>
      </c>
      <c r="CK17" s="30"/>
      <c r="CL17" s="30"/>
      <c r="CM17" s="30"/>
      <c r="CN17" s="30"/>
      <c r="CO17" s="30">
        <v>66008.455400000006</v>
      </c>
      <c r="CP17" s="30">
        <v>7717.588466666667</v>
      </c>
      <c r="CQ17" s="30">
        <v>822.2</v>
      </c>
      <c r="CR17" s="30"/>
      <c r="CS17" s="30"/>
      <c r="CT17" s="30"/>
      <c r="CU17" s="30"/>
      <c r="CV17" s="30">
        <v>212239.10539999997</v>
      </c>
      <c r="CW17" s="30">
        <v>22064.755133333336</v>
      </c>
      <c r="CX17" s="30">
        <v>1453.11</v>
      </c>
      <c r="CY17" s="51">
        <f t="shared" si="1"/>
        <v>466949.54200000013</v>
      </c>
      <c r="CZ17" s="51">
        <f t="shared" si="1"/>
        <v>37215.833333333285</v>
      </c>
      <c r="DA17" s="51">
        <f t="shared" si="1"/>
        <v>51115.553200000024</v>
      </c>
      <c r="DB17" s="34">
        <f t="shared" si="2"/>
        <v>137.34894162430888</v>
      </c>
      <c r="DC17" s="50">
        <f t="shared" si="0"/>
        <v>264575.7100000002</v>
      </c>
    </row>
    <row r="18" spans="1:107" s="21" customFormat="1" ht="27" customHeight="1" x14ac:dyDescent="0.2">
      <c r="B18" s="29">
        <v>7</v>
      </c>
      <c r="C18" s="27" t="s">
        <v>50</v>
      </c>
      <c r="D18" s="51">
        <v>665694.90000000014</v>
      </c>
      <c r="E18" s="51">
        <v>10153</v>
      </c>
      <c r="F18" s="30">
        <v>4999229.2999999989</v>
      </c>
      <c r="G18" s="30">
        <v>402065.50430247112</v>
      </c>
      <c r="H18" s="30">
        <v>400484.30179999984</v>
      </c>
      <c r="I18" s="28">
        <v>99.606730125924514</v>
      </c>
      <c r="J18" s="30">
        <v>2060756.9999999998</v>
      </c>
      <c r="K18" s="30">
        <v>158677.88763580442</v>
      </c>
      <c r="L18" s="30">
        <v>158543.20180000007</v>
      </c>
      <c r="M18" s="28">
        <v>99.915119971779887</v>
      </c>
      <c r="N18" s="30">
        <v>519266.30000000005</v>
      </c>
      <c r="O18" s="30">
        <v>49750.683298538614</v>
      </c>
      <c r="P18" s="30">
        <v>43949.414700000008</v>
      </c>
      <c r="Q18" s="28">
        <v>88.339318751207969</v>
      </c>
      <c r="R18" s="30">
        <v>428273.19999999995</v>
      </c>
      <c r="S18" s="30">
        <v>26700.522981366445</v>
      </c>
      <c r="T18" s="30">
        <v>26677.668099999999</v>
      </c>
      <c r="U18" s="28">
        <v>99.914402870002235</v>
      </c>
      <c r="V18" s="30">
        <v>0</v>
      </c>
      <c r="W18" s="30">
        <v>0</v>
      </c>
      <c r="X18" s="28"/>
      <c r="Y18" s="30">
        <v>1304038.8999999999</v>
      </c>
      <c r="Z18" s="30">
        <v>0</v>
      </c>
      <c r="AA18" s="30">
        <v>101763.9</v>
      </c>
      <c r="AB18" s="28">
        <v>384332.30000000005</v>
      </c>
      <c r="AC18" s="28">
        <v>46229.094736842097</v>
      </c>
      <c r="AD18" s="28">
        <v>50675.41599999999</v>
      </c>
      <c r="AE18" s="28">
        <v>109.61801499351968</v>
      </c>
      <c r="AF18" s="28"/>
      <c r="AG18" s="28"/>
      <c r="AH18" s="28"/>
      <c r="AI18" s="28">
        <v>582726.00000000012</v>
      </c>
      <c r="AJ18" s="28">
        <v>0</v>
      </c>
      <c r="AK18" s="28">
        <v>74754.10000000002</v>
      </c>
      <c r="AL18" s="30">
        <v>111225</v>
      </c>
      <c r="AM18" s="30">
        <v>13714.549938347725</v>
      </c>
      <c r="AN18" s="30">
        <v>13781.715</v>
      </c>
      <c r="AO18" s="30">
        <v>51700</v>
      </c>
      <c r="AP18" s="30">
        <v>2597.989949748744</v>
      </c>
      <c r="AQ18" s="30">
        <v>2571.2999999999997</v>
      </c>
      <c r="AR18" s="28"/>
      <c r="AS18" s="28"/>
      <c r="AT18" s="28"/>
      <c r="AU18" s="28"/>
      <c r="AV18" s="28"/>
      <c r="AW18" s="28"/>
      <c r="AX18" s="30">
        <v>2903755.9000000008</v>
      </c>
      <c r="AY18" s="30">
        <v>241941.09999999995</v>
      </c>
      <c r="AZ18" s="30">
        <v>241941.09999999995</v>
      </c>
      <c r="BA18" s="28">
        <v>22240.600000000006</v>
      </c>
      <c r="BB18" s="28">
        <v>926.69166666666661</v>
      </c>
      <c r="BC18" s="28">
        <v>0</v>
      </c>
      <c r="BD18" s="30"/>
      <c r="BE18" s="30"/>
      <c r="BF18" s="30"/>
      <c r="BG18" s="28">
        <v>278187.8</v>
      </c>
      <c r="BH18" s="30">
        <v>10913.605335425656</v>
      </c>
      <c r="BI18" s="30">
        <v>11792.550999999999</v>
      </c>
      <c r="BJ18" s="28">
        <v>189945.99999999997</v>
      </c>
      <c r="BK18" s="28">
        <v>7600.6726455352391</v>
      </c>
      <c r="BL18" s="28">
        <v>7662.5079999999998</v>
      </c>
      <c r="BM18" s="30">
        <v>4855.7999999999993</v>
      </c>
      <c r="BN18" s="30">
        <v>202.32499999999999</v>
      </c>
      <c r="BO18" s="30">
        <v>213.5</v>
      </c>
      <c r="BP18" s="30"/>
      <c r="BQ18" s="28">
        <v>11475.8</v>
      </c>
      <c r="BR18" s="28">
        <v>478.15833333333336</v>
      </c>
      <c r="BS18" s="30">
        <v>0</v>
      </c>
      <c r="BT18" s="28">
        <v>92970.6</v>
      </c>
      <c r="BU18" s="28">
        <v>968.44375000000002</v>
      </c>
      <c r="BV18" s="28">
        <v>1219.1289999999999</v>
      </c>
      <c r="BW18" s="28"/>
      <c r="BX18" s="28"/>
      <c r="BY18" s="30">
        <v>4998229.2999999989</v>
      </c>
      <c r="BZ18" s="30">
        <v>402023.83763580449</v>
      </c>
      <c r="CA18" s="30">
        <v>400484.30179999984</v>
      </c>
      <c r="CB18" s="28"/>
      <c r="CC18" s="28"/>
      <c r="CD18" s="28"/>
      <c r="CE18" s="28">
        <v>1000</v>
      </c>
      <c r="CF18" s="28">
        <v>41.666666666666664</v>
      </c>
      <c r="CG18" s="28"/>
      <c r="CH18" s="28"/>
      <c r="CI18" s="28"/>
      <c r="CJ18" s="28"/>
      <c r="CK18" s="51"/>
      <c r="CL18" s="28"/>
      <c r="CM18" s="28"/>
      <c r="CN18" s="28"/>
      <c r="CO18" s="30">
        <v>51821.2</v>
      </c>
      <c r="CP18" s="30">
        <v>2159.2166666666667</v>
      </c>
      <c r="CQ18" s="30">
        <v>0</v>
      </c>
      <c r="CR18" s="28"/>
      <c r="CS18" s="28"/>
      <c r="CT18" s="28"/>
      <c r="CU18" s="28"/>
      <c r="CV18" s="28">
        <v>52821.2</v>
      </c>
      <c r="CW18" s="28">
        <v>2200.8833333333332</v>
      </c>
      <c r="CX18" s="30">
        <v>0</v>
      </c>
      <c r="CY18" s="51">
        <f t="shared" si="1"/>
        <v>903598.60000000009</v>
      </c>
      <c r="CZ18" s="51">
        <f t="shared" si="1"/>
        <v>95979.778035380703</v>
      </c>
      <c r="DA18" s="51">
        <f t="shared" si="1"/>
        <v>94624.830699999991</v>
      </c>
      <c r="DB18" s="34">
        <f t="shared" si="2"/>
        <v>98.588299157264942</v>
      </c>
      <c r="DC18" s="50">
        <f t="shared" si="0"/>
        <v>241941.09999999995</v>
      </c>
    </row>
    <row r="19" spans="1:107" s="21" customFormat="1" ht="26.25" customHeight="1" x14ac:dyDescent="0.2">
      <c r="B19" s="29">
        <v>8</v>
      </c>
      <c r="C19" s="27" t="s">
        <v>51</v>
      </c>
      <c r="D19" s="51">
        <v>334609.00000000006</v>
      </c>
      <c r="E19" s="51">
        <v>6249.6</v>
      </c>
      <c r="F19" s="30">
        <v>5147685.2999999989</v>
      </c>
      <c r="G19" s="30">
        <v>435622.78333333344</v>
      </c>
      <c r="H19" s="30">
        <v>408149.85900000017</v>
      </c>
      <c r="I19" s="28">
        <v>93.693414260128051</v>
      </c>
      <c r="J19" s="30">
        <v>1768119.5000000002</v>
      </c>
      <c r="K19" s="30">
        <v>153991.11666666664</v>
      </c>
      <c r="L19" s="30">
        <v>130372.75899999993</v>
      </c>
      <c r="M19" s="28">
        <v>84.662519385587913</v>
      </c>
      <c r="N19" s="30">
        <v>116554.70000000004</v>
      </c>
      <c r="O19" s="30">
        <v>12029.4</v>
      </c>
      <c r="P19" s="30">
        <v>8875.619999999999</v>
      </c>
      <c r="Q19" s="28">
        <v>73.782732305850658</v>
      </c>
      <c r="R19" s="30">
        <v>419451.79999999987</v>
      </c>
      <c r="S19" s="30">
        <v>31129.758333333331</v>
      </c>
      <c r="T19" s="30">
        <v>27765.692999999996</v>
      </c>
      <c r="U19" s="28">
        <v>89.193410056989947</v>
      </c>
      <c r="V19" s="28">
        <v>3631.4999999999995</v>
      </c>
      <c r="W19" s="30">
        <v>1295.6000000000001</v>
      </c>
      <c r="X19" s="28">
        <f>W19/V19*100</f>
        <v>35.67671760980312</v>
      </c>
      <c r="Y19" s="30">
        <v>1360554.4000000001</v>
      </c>
      <c r="Z19" s="30">
        <v>985870.7</v>
      </c>
      <c r="AA19" s="30">
        <v>43578</v>
      </c>
      <c r="AB19" s="30">
        <v>357347.9000000002</v>
      </c>
      <c r="AC19" s="30">
        <v>45010.499999999993</v>
      </c>
      <c r="AD19" s="30">
        <v>46848.321999999978</v>
      </c>
      <c r="AE19" s="28">
        <v>104.08309616645002</v>
      </c>
      <c r="AF19" s="28">
        <v>302.80833333333334</v>
      </c>
      <c r="AG19" s="28">
        <v>340.00000000000006</v>
      </c>
      <c r="AH19" s="28"/>
      <c r="AI19" s="28">
        <v>378056.80000000022</v>
      </c>
      <c r="AJ19" s="30">
        <v>191821.2</v>
      </c>
      <c r="AK19" s="30">
        <v>3633.7</v>
      </c>
      <c r="AL19" s="30">
        <v>147583.9</v>
      </c>
      <c r="AM19" s="30">
        <v>11621.766666666665</v>
      </c>
      <c r="AN19" s="30">
        <v>17982.16</v>
      </c>
      <c r="AO19" s="30">
        <v>51805</v>
      </c>
      <c r="AP19" s="30">
        <v>4317.0833333333339</v>
      </c>
      <c r="AQ19" s="30">
        <v>3198.9900000000002</v>
      </c>
      <c r="AR19" s="30"/>
      <c r="AS19" s="30"/>
      <c r="AT19" s="30"/>
      <c r="AU19" s="30"/>
      <c r="AV19" s="30"/>
      <c r="AW19" s="30"/>
      <c r="AX19" s="30">
        <v>3333310.9999999991</v>
      </c>
      <c r="AY19" s="30">
        <v>277777.10000000027</v>
      </c>
      <c r="AZ19" s="30">
        <v>277777.10000000027</v>
      </c>
      <c r="BA19" s="30">
        <v>340937.99999999994</v>
      </c>
      <c r="BB19" s="30">
        <v>23375.941666666673</v>
      </c>
      <c r="BC19" s="30">
        <v>13330.628000000001</v>
      </c>
      <c r="BD19" s="30"/>
      <c r="BE19" s="30"/>
      <c r="BF19" s="30"/>
      <c r="BG19" s="30">
        <v>0</v>
      </c>
      <c r="BH19" s="30">
        <v>0</v>
      </c>
      <c r="BI19" s="30">
        <v>0</v>
      </c>
      <c r="BJ19" s="30">
        <v>340937.99999999994</v>
      </c>
      <c r="BK19" s="30">
        <v>23375.941666666673</v>
      </c>
      <c r="BL19" s="30">
        <v>13330.628000000001</v>
      </c>
      <c r="BM19" s="30"/>
      <c r="BN19" s="30"/>
      <c r="BO19" s="30"/>
      <c r="BP19" s="30"/>
      <c r="BQ19" s="30">
        <v>46254.799999999988</v>
      </c>
      <c r="BR19" s="30">
        <v>3854.5666666666671</v>
      </c>
      <c r="BS19" s="30">
        <v>0</v>
      </c>
      <c r="BT19" s="30">
        <v>334438.2</v>
      </c>
      <c r="BU19" s="30">
        <v>26506.666666666668</v>
      </c>
      <c r="BV19" s="30">
        <v>12371.345999999998</v>
      </c>
      <c r="BW19" s="30">
        <v>6969</v>
      </c>
      <c r="BX19" s="30">
        <v>-503.1</v>
      </c>
      <c r="BY19" s="30">
        <v>5147685.2999999989</v>
      </c>
      <c r="BZ19" s="30">
        <v>435622.78333333344</v>
      </c>
      <c r="CA19" s="30">
        <v>408149.85900000017</v>
      </c>
      <c r="CB19" s="34"/>
      <c r="CC19" s="34"/>
      <c r="CD19" s="34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>
        <v>-1030.7</v>
      </c>
      <c r="CV19" s="30">
        <v>0</v>
      </c>
      <c r="CW19" s="30">
        <v>0</v>
      </c>
      <c r="CX19" s="30">
        <v>0</v>
      </c>
      <c r="CY19" s="51">
        <f t="shared" si="1"/>
        <v>473902.60000000021</v>
      </c>
      <c r="CZ19" s="51">
        <f t="shared" si="1"/>
        <v>57039.899999999994</v>
      </c>
      <c r="DA19" s="51">
        <f t="shared" si="1"/>
        <v>55723.941999999981</v>
      </c>
      <c r="DB19" s="34">
        <f t="shared" si="2"/>
        <v>97.692916712687065</v>
      </c>
      <c r="DC19" s="50">
        <f t="shared" si="0"/>
        <v>291107.72800000029</v>
      </c>
    </row>
    <row r="20" spans="1:107" s="21" customFormat="1" ht="27" customHeight="1" x14ac:dyDescent="0.2">
      <c r="B20" s="29">
        <v>9</v>
      </c>
      <c r="C20" s="27" t="s">
        <v>52</v>
      </c>
      <c r="D20" s="51">
        <v>142776.29999999996</v>
      </c>
      <c r="E20" s="51">
        <v>138099.5</v>
      </c>
      <c r="F20" s="30">
        <v>3218606.2999999989</v>
      </c>
      <c r="G20" s="30">
        <v>259867.8240666668</v>
      </c>
      <c r="H20" s="30">
        <v>226843.76666666663</v>
      </c>
      <c r="I20" s="28">
        <v>87.291979097986314</v>
      </c>
      <c r="J20" s="30">
        <v>1233481.5999999999</v>
      </c>
      <c r="K20" s="30">
        <v>94440.765733333377</v>
      </c>
      <c r="L20" s="30">
        <v>68239.3</v>
      </c>
      <c r="M20" s="28">
        <v>72.256190925731318</v>
      </c>
      <c r="N20" s="30">
        <v>47122.2</v>
      </c>
      <c r="O20" s="30">
        <v>3487.0428000000011</v>
      </c>
      <c r="P20" s="30">
        <v>0</v>
      </c>
      <c r="Q20" s="28">
        <v>0</v>
      </c>
      <c r="R20" s="30">
        <v>192701.2999999999</v>
      </c>
      <c r="S20" s="30">
        <v>14259.896199999999</v>
      </c>
      <c r="T20" s="30">
        <v>3840.4999999999995</v>
      </c>
      <c r="U20" s="28">
        <v>26.932173601656366</v>
      </c>
      <c r="V20" s="30">
        <v>0</v>
      </c>
      <c r="W20" s="30">
        <v>0</v>
      </c>
      <c r="X20" s="28"/>
      <c r="Y20" s="30">
        <v>586725.00000000023</v>
      </c>
      <c r="Z20" s="30">
        <v>160.6</v>
      </c>
      <c r="AA20" s="30">
        <v>25888.699999999993</v>
      </c>
      <c r="AB20" s="30">
        <v>171511.7</v>
      </c>
      <c r="AC20" s="30">
        <v>12691.865799999998</v>
      </c>
      <c r="AD20" s="30">
        <v>34755.899999999987</v>
      </c>
      <c r="AE20" s="28">
        <v>273.84389771912015</v>
      </c>
      <c r="AF20" s="28"/>
      <c r="AG20" s="28"/>
      <c r="AH20" s="28"/>
      <c r="AI20" s="28">
        <v>87257.500000000015</v>
      </c>
      <c r="AJ20" s="30">
        <v>0</v>
      </c>
      <c r="AK20" s="30">
        <v>10106.700000000001</v>
      </c>
      <c r="AL20" s="30">
        <v>72266.3</v>
      </c>
      <c r="AM20" s="30">
        <v>6022.1916666666657</v>
      </c>
      <c r="AN20" s="30">
        <v>7309.9999999999991</v>
      </c>
      <c r="AO20" s="30">
        <v>21330</v>
      </c>
      <c r="AP20" s="30">
        <v>1777.5</v>
      </c>
      <c r="AQ20" s="30">
        <v>1024.6999999999998</v>
      </c>
      <c r="AR20" s="30">
        <v>1000</v>
      </c>
      <c r="AS20" s="30">
        <v>83.333333333333329</v>
      </c>
      <c r="AT20" s="30">
        <v>0</v>
      </c>
      <c r="AU20" s="30"/>
      <c r="AV20" s="30"/>
      <c r="AW20" s="30"/>
      <c r="AX20" s="30">
        <v>1904988.9</v>
      </c>
      <c r="AY20" s="30">
        <v>158749.07499999987</v>
      </c>
      <c r="AZ20" s="30">
        <v>158604.46666666688</v>
      </c>
      <c r="BA20" s="30">
        <v>22149.8</v>
      </c>
      <c r="BB20" s="30">
        <v>1845.8166666666666</v>
      </c>
      <c r="BC20" s="30"/>
      <c r="BD20" s="30"/>
      <c r="BE20" s="30"/>
      <c r="BF20" s="30"/>
      <c r="BG20" s="30">
        <v>160999.90000000002</v>
      </c>
      <c r="BH20" s="30">
        <v>13416.658333333331</v>
      </c>
      <c r="BI20" s="30">
        <v>11915.599999999999</v>
      </c>
      <c r="BJ20" s="30">
        <v>483239.90000000008</v>
      </c>
      <c r="BK20" s="30">
        <v>35759.752599999978</v>
      </c>
      <c r="BL20" s="30">
        <v>7409.4000000000005</v>
      </c>
      <c r="BM20" s="30">
        <v>0</v>
      </c>
      <c r="BN20" s="30">
        <v>0</v>
      </c>
      <c r="BO20" s="30">
        <v>0</v>
      </c>
      <c r="BP20" s="30"/>
      <c r="BQ20" s="30">
        <v>57986</v>
      </c>
      <c r="BR20" s="30">
        <v>4832.166666666667</v>
      </c>
      <c r="BS20" s="30">
        <v>0</v>
      </c>
      <c r="BT20" s="30">
        <v>75310.3</v>
      </c>
      <c r="BU20" s="30">
        <v>6275.8583333333327</v>
      </c>
      <c r="BV20" s="30">
        <v>1983.2</v>
      </c>
      <c r="BW20" s="30">
        <v>1781.4</v>
      </c>
      <c r="BX20" s="30"/>
      <c r="BY20" s="30">
        <v>3210606.2999999989</v>
      </c>
      <c r="BZ20" s="30">
        <v>259201.15740000014</v>
      </c>
      <c r="CA20" s="30">
        <v>226843.76666666663</v>
      </c>
      <c r="CB20" s="34"/>
      <c r="CC20" s="34"/>
      <c r="CD20" s="34"/>
      <c r="CE20" s="30"/>
      <c r="CF20" s="30"/>
      <c r="CG20" s="30"/>
      <c r="CH20" s="30">
        <v>8000</v>
      </c>
      <c r="CI20" s="30">
        <v>666.66666666666674</v>
      </c>
      <c r="CJ20" s="30">
        <v>0</v>
      </c>
      <c r="CK20" s="30"/>
      <c r="CL20" s="30"/>
      <c r="CM20" s="30"/>
      <c r="CN20" s="30"/>
      <c r="CO20" s="30">
        <v>36026</v>
      </c>
      <c r="CP20" s="30">
        <v>3002.166666666667</v>
      </c>
      <c r="CQ20" s="30">
        <v>3800</v>
      </c>
      <c r="CR20" s="30"/>
      <c r="CS20" s="30"/>
      <c r="CT20" s="30"/>
      <c r="CU20" s="30"/>
      <c r="CV20" s="30">
        <v>44026</v>
      </c>
      <c r="CW20" s="30">
        <v>3668.8333333333335</v>
      </c>
      <c r="CX20" s="30">
        <v>3800</v>
      </c>
      <c r="CY20" s="51">
        <f t="shared" si="1"/>
        <v>218633.90000000002</v>
      </c>
      <c r="CZ20" s="51">
        <f t="shared" si="1"/>
        <v>16178.908599999999</v>
      </c>
      <c r="DA20" s="51">
        <f t="shared" si="1"/>
        <v>34755.899999999987</v>
      </c>
      <c r="DB20" s="34">
        <f t="shared" si="2"/>
        <v>214.82227793783312</v>
      </c>
      <c r="DC20" s="50">
        <f t="shared" si="0"/>
        <v>158604.46666666688</v>
      </c>
    </row>
    <row r="21" spans="1:107" s="21" customFormat="1" ht="27" customHeight="1" x14ac:dyDescent="0.2">
      <c r="B21" s="29">
        <v>10</v>
      </c>
      <c r="C21" s="27" t="s">
        <v>53</v>
      </c>
      <c r="D21" s="51">
        <v>71055.199999999997</v>
      </c>
      <c r="E21" s="51">
        <v>109003.30000000002</v>
      </c>
      <c r="F21" s="30">
        <v>1048788.8999999999</v>
      </c>
      <c r="G21" s="30">
        <v>86193.908333333326</v>
      </c>
      <c r="H21" s="30">
        <v>81314.800000000017</v>
      </c>
      <c r="I21" s="28">
        <v>94.339381485679269</v>
      </c>
      <c r="J21" s="30">
        <v>351546.89999999997</v>
      </c>
      <c r="K21" s="30">
        <v>29293.075000000001</v>
      </c>
      <c r="L21" s="30">
        <v>19442.299999999996</v>
      </c>
      <c r="M21" s="28">
        <v>66.371659513383264</v>
      </c>
      <c r="N21" s="30">
        <v>24574.1</v>
      </c>
      <c r="O21" s="30">
        <v>2047.8416666666667</v>
      </c>
      <c r="P21" s="30">
        <v>1912.5</v>
      </c>
      <c r="Q21" s="28">
        <v>93.391009233298476</v>
      </c>
      <c r="R21" s="30">
        <v>76977.3</v>
      </c>
      <c r="S21" s="30">
        <v>6414.7750000000005</v>
      </c>
      <c r="T21" s="30">
        <v>2750.0000000000005</v>
      </c>
      <c r="U21" s="28">
        <v>42.869781091308738</v>
      </c>
      <c r="V21" s="30">
        <v>0</v>
      </c>
      <c r="W21" s="30">
        <v>0</v>
      </c>
      <c r="X21" s="28"/>
      <c r="Y21" s="30">
        <v>73205.3</v>
      </c>
      <c r="Z21" s="30">
        <v>68693.7</v>
      </c>
      <c r="AA21" s="30">
        <v>17110.5</v>
      </c>
      <c r="AB21" s="30">
        <v>75359.800000000017</v>
      </c>
      <c r="AC21" s="30">
        <v>6279.9833333333336</v>
      </c>
      <c r="AD21" s="30">
        <v>10068.5</v>
      </c>
      <c r="AE21" s="28">
        <v>160.3268586169284</v>
      </c>
      <c r="AF21" s="28"/>
      <c r="AG21" s="28"/>
      <c r="AH21" s="28"/>
      <c r="AI21" s="28">
        <v>33992.800000000003</v>
      </c>
      <c r="AJ21" s="30">
        <v>33936.299999999996</v>
      </c>
      <c r="AK21" s="30">
        <v>5810.4000000000005</v>
      </c>
      <c r="AL21" s="30">
        <v>17366.5</v>
      </c>
      <c r="AM21" s="30">
        <v>1447.2083333333333</v>
      </c>
      <c r="AN21" s="30">
        <v>606.19999999999993</v>
      </c>
      <c r="AO21" s="30">
        <v>8000</v>
      </c>
      <c r="AP21" s="30">
        <v>666.66666666666663</v>
      </c>
      <c r="AQ21" s="30">
        <v>311.10000000000002</v>
      </c>
      <c r="AR21" s="30"/>
      <c r="AS21" s="30"/>
      <c r="AT21" s="30"/>
      <c r="AU21" s="30"/>
      <c r="AV21" s="30"/>
      <c r="AW21" s="30"/>
      <c r="AX21" s="30">
        <v>682809.99999999988</v>
      </c>
      <c r="AY21" s="30">
        <v>56900.833333333328</v>
      </c>
      <c r="AZ21" s="30">
        <v>56872.499999999985</v>
      </c>
      <c r="BA21" s="30"/>
      <c r="BB21" s="30"/>
      <c r="BC21" s="30"/>
      <c r="BD21" s="30"/>
      <c r="BE21" s="30"/>
      <c r="BF21" s="30"/>
      <c r="BG21" s="30">
        <v>5532.5</v>
      </c>
      <c r="BH21" s="30">
        <v>461.04166666666669</v>
      </c>
      <c r="BI21" s="30">
        <v>220.2</v>
      </c>
      <c r="BJ21" s="30">
        <v>72150.7</v>
      </c>
      <c r="BK21" s="30">
        <v>6010.0583333333325</v>
      </c>
      <c r="BL21" s="30">
        <v>1177.5</v>
      </c>
      <c r="BM21" s="30"/>
      <c r="BN21" s="30"/>
      <c r="BO21" s="30"/>
      <c r="BP21" s="30"/>
      <c r="BQ21" s="30">
        <v>14432</v>
      </c>
      <c r="BR21" s="30">
        <v>0</v>
      </c>
      <c r="BS21" s="30">
        <v>0</v>
      </c>
      <c r="BT21" s="30">
        <v>71586</v>
      </c>
      <c r="BU21" s="30">
        <v>5965.5</v>
      </c>
      <c r="BV21" s="30">
        <v>2396.3000000000002</v>
      </c>
      <c r="BW21" s="30">
        <v>668</v>
      </c>
      <c r="BX21" s="30"/>
      <c r="BY21" s="30">
        <v>1048788.8999999999</v>
      </c>
      <c r="BZ21" s="30">
        <v>86193.908333333326</v>
      </c>
      <c r="CA21" s="30">
        <v>76314.800000000017</v>
      </c>
      <c r="CB21" s="34"/>
      <c r="CC21" s="34"/>
      <c r="CD21" s="34"/>
      <c r="CE21" s="30"/>
      <c r="CF21" s="30"/>
      <c r="CG21" s="30">
        <v>5000</v>
      </c>
      <c r="CH21" s="30"/>
      <c r="CI21" s="30"/>
      <c r="CJ21" s="30"/>
      <c r="CK21" s="30"/>
      <c r="CL21" s="30"/>
      <c r="CM21" s="30"/>
      <c r="CN21" s="30"/>
      <c r="CO21" s="30">
        <v>7800</v>
      </c>
      <c r="CP21" s="30">
        <v>0</v>
      </c>
      <c r="CQ21" s="30">
        <v>0</v>
      </c>
      <c r="CR21" s="30"/>
      <c r="CS21" s="30"/>
      <c r="CT21" s="30"/>
      <c r="CU21" s="30"/>
      <c r="CV21" s="30">
        <v>7800</v>
      </c>
      <c r="CW21" s="30">
        <v>0</v>
      </c>
      <c r="CX21" s="30">
        <v>5000</v>
      </c>
      <c r="CY21" s="51">
        <f t="shared" si="1"/>
        <v>99933.900000000023</v>
      </c>
      <c r="CZ21" s="51">
        <f t="shared" si="1"/>
        <v>8327.8250000000007</v>
      </c>
      <c r="DA21" s="51">
        <f t="shared" si="1"/>
        <v>11981</v>
      </c>
      <c r="DB21" s="34">
        <f t="shared" si="2"/>
        <v>143.86709615055551</v>
      </c>
      <c r="DC21" s="50">
        <f t="shared" si="0"/>
        <v>61872.499999999985</v>
      </c>
    </row>
    <row r="22" spans="1:107" s="21" customFormat="1" ht="27" customHeight="1" x14ac:dyDescent="0.2">
      <c r="B22" s="29">
        <v>11</v>
      </c>
      <c r="C22" s="27" t="s">
        <v>54</v>
      </c>
      <c r="D22" s="51">
        <v>307698.3</v>
      </c>
      <c r="E22" s="51">
        <v>175.5</v>
      </c>
      <c r="F22" s="30">
        <v>2058462.0000000002</v>
      </c>
      <c r="G22" s="30">
        <v>168586.8</v>
      </c>
      <c r="H22" s="30">
        <v>168586.8</v>
      </c>
      <c r="I22" s="28">
        <v>100</v>
      </c>
      <c r="J22" s="30">
        <v>518016.20000000013</v>
      </c>
      <c r="K22" s="30">
        <v>41629.299999999988</v>
      </c>
      <c r="L22" s="30">
        <v>41629.299999999988</v>
      </c>
      <c r="M22" s="28">
        <v>100</v>
      </c>
      <c r="N22" s="30">
        <v>29812.3</v>
      </c>
      <c r="O22" s="30">
        <v>3630.5999999999985</v>
      </c>
      <c r="P22" s="30">
        <v>3630.5999999999985</v>
      </c>
      <c r="Q22" s="28">
        <v>100</v>
      </c>
      <c r="R22" s="30">
        <v>185999.10000000003</v>
      </c>
      <c r="S22" s="30">
        <v>10710.700000000003</v>
      </c>
      <c r="T22" s="30">
        <v>10710.700000000003</v>
      </c>
      <c r="U22" s="28">
        <v>100</v>
      </c>
      <c r="V22" s="30">
        <v>0</v>
      </c>
      <c r="W22" s="30">
        <v>0</v>
      </c>
      <c r="X22" s="28"/>
      <c r="Y22" s="30">
        <v>760596.39999999991</v>
      </c>
      <c r="Z22" s="30">
        <v>346758.60000000003</v>
      </c>
      <c r="AA22" s="30">
        <v>13872.700000000003</v>
      </c>
      <c r="AB22" s="30">
        <v>96513.2</v>
      </c>
      <c r="AC22" s="30">
        <v>15787.5</v>
      </c>
      <c r="AD22" s="30">
        <v>15787.5</v>
      </c>
      <c r="AE22" s="28">
        <v>100</v>
      </c>
      <c r="AF22" s="28"/>
      <c r="AG22" s="28"/>
      <c r="AH22" s="28"/>
      <c r="AI22" s="30">
        <v>170416.39999999997</v>
      </c>
      <c r="AJ22" s="30">
        <v>51403.1</v>
      </c>
      <c r="AK22" s="30">
        <v>4082.4</v>
      </c>
      <c r="AL22" s="30">
        <v>32754.6</v>
      </c>
      <c r="AM22" s="30">
        <v>1868.7000000000003</v>
      </c>
      <c r="AN22" s="30">
        <v>1868.7000000000003</v>
      </c>
      <c r="AO22" s="30">
        <v>16720</v>
      </c>
      <c r="AP22" s="30">
        <v>1052.9000000000001</v>
      </c>
      <c r="AQ22" s="30">
        <v>1052.9000000000001</v>
      </c>
      <c r="AR22" s="30"/>
      <c r="AS22" s="30"/>
      <c r="AT22" s="30"/>
      <c r="AU22" s="30"/>
      <c r="AV22" s="30"/>
      <c r="AW22" s="30"/>
      <c r="AX22" s="30">
        <v>1523478.9000000004</v>
      </c>
      <c r="AY22" s="30">
        <v>126957.49999999999</v>
      </c>
      <c r="AZ22" s="30">
        <v>126957.49999999999</v>
      </c>
      <c r="BA22" s="30">
        <v>11841.7</v>
      </c>
      <c r="BB22" s="30"/>
      <c r="BC22" s="30"/>
      <c r="BD22" s="30"/>
      <c r="BE22" s="30"/>
      <c r="BF22" s="30"/>
      <c r="BG22" s="30">
        <v>29340</v>
      </c>
      <c r="BH22" s="30">
        <v>2454.4000000000005</v>
      </c>
      <c r="BI22" s="30">
        <v>2454.4000000000005</v>
      </c>
      <c r="BJ22" s="30">
        <v>101304.1</v>
      </c>
      <c r="BK22" s="30">
        <v>4758.5</v>
      </c>
      <c r="BL22" s="30">
        <v>4758.5</v>
      </c>
      <c r="BM22" s="30">
        <v>0</v>
      </c>
      <c r="BN22" s="30">
        <v>418</v>
      </c>
      <c r="BO22" s="30">
        <v>418</v>
      </c>
      <c r="BP22" s="30"/>
      <c r="BQ22" s="30">
        <v>5125.2</v>
      </c>
      <c r="BR22" s="30">
        <v>0</v>
      </c>
      <c r="BS22" s="30">
        <v>0</v>
      </c>
      <c r="BT22" s="30">
        <v>25572.9</v>
      </c>
      <c r="BU22" s="30">
        <v>948</v>
      </c>
      <c r="BV22" s="30">
        <v>948</v>
      </c>
      <c r="BW22" s="30">
        <v>541.29999999999995</v>
      </c>
      <c r="BX22" s="30"/>
      <c r="BY22" s="30">
        <v>2058462.0000000002</v>
      </c>
      <c r="BZ22" s="30">
        <v>168586.8</v>
      </c>
      <c r="CA22" s="30">
        <v>168586.8</v>
      </c>
      <c r="CB22" s="34"/>
      <c r="CC22" s="34"/>
      <c r="CD22" s="34"/>
      <c r="CE22" s="30"/>
      <c r="CF22" s="30"/>
      <c r="CG22" s="30"/>
      <c r="CH22" s="30"/>
      <c r="CI22" s="30"/>
      <c r="CJ22" s="30"/>
      <c r="CK22" s="30"/>
      <c r="CL22" s="30"/>
      <c r="CM22" s="30"/>
      <c r="CN22" s="30"/>
      <c r="CO22" s="30">
        <v>3700</v>
      </c>
      <c r="CP22" s="30">
        <v>0</v>
      </c>
      <c r="CQ22" s="30">
        <v>0</v>
      </c>
      <c r="CR22" s="30"/>
      <c r="CS22" s="30"/>
      <c r="CT22" s="30"/>
      <c r="CU22" s="30"/>
      <c r="CV22" s="30">
        <v>3700</v>
      </c>
      <c r="CW22" s="30">
        <v>0</v>
      </c>
      <c r="CX22" s="30">
        <v>0</v>
      </c>
      <c r="CY22" s="51">
        <f t="shared" si="1"/>
        <v>126325.5</v>
      </c>
      <c r="CZ22" s="51">
        <f t="shared" si="1"/>
        <v>19418.099999999999</v>
      </c>
      <c r="DA22" s="51">
        <f t="shared" si="1"/>
        <v>19418.099999999999</v>
      </c>
      <c r="DB22" s="34">
        <f t="shared" si="2"/>
        <v>100</v>
      </c>
      <c r="DC22" s="50">
        <f t="shared" si="0"/>
        <v>126957.49999999999</v>
      </c>
    </row>
    <row r="23" spans="1:107" s="21" customFormat="1" ht="29.25" customHeight="1" x14ac:dyDescent="0.2">
      <c r="B23" s="305" t="s">
        <v>3</v>
      </c>
      <c r="C23" s="306"/>
      <c r="D23" s="53">
        <f>SUM(D12:D22)</f>
        <v>3038084.5118999998</v>
      </c>
      <c r="E23" s="53">
        <f>SUM(E12:E22)</f>
        <v>2369462.9577000006</v>
      </c>
      <c r="F23" s="33">
        <f>SUM(F12:F22)</f>
        <v>101355196.0511</v>
      </c>
      <c r="G23" s="33">
        <f>SUM(G12:G22)</f>
        <v>5196282.0242085215</v>
      </c>
      <c r="H23" s="33">
        <f>SUM(H12:H22)</f>
        <v>5165034.4942999994</v>
      </c>
      <c r="I23" s="31">
        <f>H23/G23*100</f>
        <v>99.398656005140879</v>
      </c>
      <c r="J23" s="33">
        <f>SUM(J12:J22)</f>
        <v>32658285.4111</v>
      </c>
      <c r="K23" s="33">
        <f>SUM(K12:K22)</f>
        <v>2273104.0158751877</v>
      </c>
      <c r="L23" s="33">
        <f>SUM(L12:L22)</f>
        <v>2276056.9942999999</v>
      </c>
      <c r="M23" s="31">
        <f>L23/K23*100</f>
        <v>100.12990951598293</v>
      </c>
      <c r="N23" s="33">
        <f>SUM(N12:N22)</f>
        <v>5827175.0080000004</v>
      </c>
      <c r="O23" s="33">
        <f>SUM(O12:O22)</f>
        <v>471927.13776520517</v>
      </c>
      <c r="P23" s="33">
        <f>SUM(P12:P22)</f>
        <v>488140.4644</v>
      </c>
      <c r="Q23" s="31">
        <f>P23/O23*100</f>
        <v>103.43555717341717</v>
      </c>
      <c r="R23" s="33">
        <f>SUM(R12:R22)</f>
        <v>4944431.4220999992</v>
      </c>
      <c r="S23" s="33">
        <f>SUM(S12:S22)</f>
        <v>344659.16954178317</v>
      </c>
      <c r="T23" s="33">
        <f>SUM(T12:T22)</f>
        <v>225035.87280000001</v>
      </c>
      <c r="U23" s="31">
        <f>T23/S23*100</f>
        <v>65.292292411422068</v>
      </c>
      <c r="V23" s="33">
        <f>SUM(V12:V22)</f>
        <v>11085.4</v>
      </c>
      <c r="W23" s="33">
        <f>SUM(W12:W22)</f>
        <v>10574.2</v>
      </c>
      <c r="X23" s="31">
        <f>W23/V23*100</f>
        <v>95.388529056236138</v>
      </c>
      <c r="Y23" s="33">
        <f t="shared" ref="Y23:AD23" si="3">SUM(Y12:Y22)</f>
        <v>10356322.102000002</v>
      </c>
      <c r="Z23" s="33">
        <f t="shared" si="3"/>
        <v>5626193.3959999997</v>
      </c>
      <c r="AA23" s="33">
        <f t="shared" si="3"/>
        <v>378827.59759999998</v>
      </c>
      <c r="AB23" s="33">
        <f t="shared" si="3"/>
        <v>7172415.9340000013</v>
      </c>
      <c r="AC23" s="33">
        <f t="shared" si="3"/>
        <v>533108.48553684214</v>
      </c>
      <c r="AD23" s="33">
        <f t="shared" si="3"/>
        <v>786395.90369999991</v>
      </c>
      <c r="AE23" s="31">
        <f>AD23/AC23*100</f>
        <v>147.51142122753805</v>
      </c>
      <c r="AF23" s="33">
        <f>SUM(AF12:AF22)</f>
        <v>3082.5083333333337</v>
      </c>
      <c r="AG23" s="33">
        <f>SUM(AG12:AG22)</f>
        <v>16313.300000000001</v>
      </c>
      <c r="AH23" s="31">
        <f>AG23/AF23*100</f>
        <v>529.22160253689492</v>
      </c>
      <c r="AI23" s="33">
        <f t="shared" ref="AI23:CV23" si="4">SUM(AI12:AI22)</f>
        <v>3968587.1209999993</v>
      </c>
      <c r="AJ23" s="33">
        <f t="shared" si="4"/>
        <v>1769759.551</v>
      </c>
      <c r="AK23" s="33">
        <f t="shared" si="4"/>
        <v>184466.53800000006</v>
      </c>
      <c r="AL23" s="33">
        <f t="shared" si="4"/>
        <v>2584158.1999999997</v>
      </c>
      <c r="AM23" s="33">
        <f t="shared" si="4"/>
        <v>216113.18327168105</v>
      </c>
      <c r="AN23" s="33">
        <f t="shared" si="4"/>
        <v>404540.22800000012</v>
      </c>
      <c r="AO23" s="33">
        <f t="shared" si="4"/>
        <v>797531</v>
      </c>
      <c r="AP23" s="33">
        <f t="shared" si="4"/>
        <v>48198.406616415406</v>
      </c>
      <c r="AQ23" s="33">
        <f t="shared" si="4"/>
        <v>40756.119999999995</v>
      </c>
      <c r="AR23" s="33">
        <f t="shared" si="4"/>
        <v>3334</v>
      </c>
      <c r="AS23" s="33">
        <f t="shared" si="4"/>
        <v>161.66666666666669</v>
      </c>
      <c r="AT23" s="33">
        <f t="shared" si="4"/>
        <v>54</v>
      </c>
      <c r="AU23" s="33">
        <f t="shared" si="4"/>
        <v>4042.3</v>
      </c>
      <c r="AV23" s="33">
        <f t="shared" si="4"/>
        <v>336.85833333333335</v>
      </c>
      <c r="AW23" s="33">
        <f t="shared" si="4"/>
        <v>0</v>
      </c>
      <c r="AX23" s="33">
        <f t="shared" si="4"/>
        <v>34226298.399999999</v>
      </c>
      <c r="AY23" s="33">
        <f t="shared" si="4"/>
        <v>2851979.7583333328</v>
      </c>
      <c r="AZ23" s="33">
        <f t="shared" si="4"/>
        <v>2707318.6000000006</v>
      </c>
      <c r="BA23" s="33">
        <f t="shared" si="4"/>
        <v>7116432.1499999994</v>
      </c>
      <c r="BB23" s="33">
        <f t="shared" si="4"/>
        <v>33643.53333333334</v>
      </c>
      <c r="BC23" s="33">
        <f t="shared" si="4"/>
        <v>38724.127999999997</v>
      </c>
      <c r="BD23" s="33">
        <f t="shared" si="4"/>
        <v>683</v>
      </c>
      <c r="BE23" s="33">
        <f t="shared" si="4"/>
        <v>56.916666666666664</v>
      </c>
      <c r="BF23" s="33">
        <f t="shared" si="4"/>
        <v>0</v>
      </c>
      <c r="BG23" s="33">
        <f t="shared" si="4"/>
        <v>5548551.5000000009</v>
      </c>
      <c r="BH23" s="33">
        <f t="shared" si="4"/>
        <v>312463.99700209236</v>
      </c>
      <c r="BI23" s="33">
        <f t="shared" si="4"/>
        <v>131782.95600000001</v>
      </c>
      <c r="BJ23" s="33">
        <f t="shared" si="4"/>
        <v>3263825.824</v>
      </c>
      <c r="BK23" s="33">
        <f t="shared" si="4"/>
        <v>203204.7259745019</v>
      </c>
      <c r="BL23" s="33">
        <f t="shared" si="4"/>
        <v>100456.792</v>
      </c>
      <c r="BM23" s="33">
        <f t="shared" si="4"/>
        <v>473918.3</v>
      </c>
      <c r="BN23" s="33">
        <f t="shared" si="4"/>
        <v>30331.930000000004</v>
      </c>
      <c r="BO23" s="33">
        <f t="shared" si="4"/>
        <v>16900.989999999998</v>
      </c>
      <c r="BP23" s="33"/>
      <c r="BQ23" s="33">
        <f t="shared" si="4"/>
        <v>27478683.739999998</v>
      </c>
      <c r="BR23" s="33">
        <f t="shared" si="4"/>
        <v>51111.408333333333</v>
      </c>
      <c r="BS23" s="33">
        <f t="shared" si="4"/>
        <v>150295.79999999999</v>
      </c>
      <c r="BT23" s="33">
        <f t="shared" si="4"/>
        <v>1864431.6230000001</v>
      </c>
      <c r="BU23" s="33">
        <f t="shared" si="4"/>
        <v>106434.26350000006</v>
      </c>
      <c r="BV23" s="33">
        <f t="shared" si="4"/>
        <v>81362.757399999973</v>
      </c>
      <c r="BW23" s="33">
        <f t="shared" si="4"/>
        <v>24039.8</v>
      </c>
      <c r="BX23" s="33">
        <f t="shared" si="4"/>
        <v>-2232.3000000000002</v>
      </c>
      <c r="BY23" s="33">
        <f t="shared" si="4"/>
        <v>100964974.40109999</v>
      </c>
      <c r="BZ23" s="33">
        <f t="shared" si="4"/>
        <v>5180355.4992085211</v>
      </c>
      <c r="CA23" s="33">
        <f t="shared" si="4"/>
        <v>5157425.7842999995</v>
      </c>
      <c r="CB23" s="35">
        <f t="shared" si="4"/>
        <v>0</v>
      </c>
      <c r="CC23" s="35">
        <f t="shared" si="4"/>
        <v>0</v>
      </c>
      <c r="CD23" s="35">
        <f t="shared" si="4"/>
        <v>0</v>
      </c>
      <c r="CE23" s="33">
        <f t="shared" si="4"/>
        <v>209954.65</v>
      </c>
      <c r="CF23" s="33">
        <f t="shared" si="4"/>
        <v>8888.8333333333321</v>
      </c>
      <c r="CG23" s="33">
        <f t="shared" si="4"/>
        <v>5000</v>
      </c>
      <c r="CH23" s="33">
        <f t="shared" si="4"/>
        <v>24500</v>
      </c>
      <c r="CI23" s="33">
        <f t="shared" si="4"/>
        <v>6166.666666666667</v>
      </c>
      <c r="CJ23" s="33">
        <f t="shared" si="4"/>
        <v>630.91</v>
      </c>
      <c r="CK23" s="33">
        <f t="shared" si="4"/>
        <v>0</v>
      </c>
      <c r="CL23" s="33">
        <f t="shared" si="4"/>
        <v>160452.29999999999</v>
      </c>
      <c r="CM23" s="33">
        <f t="shared" si="4"/>
        <v>871.02499999999986</v>
      </c>
      <c r="CN23" s="33">
        <f t="shared" si="4"/>
        <v>0</v>
      </c>
      <c r="CO23" s="33">
        <f t="shared" si="4"/>
        <v>1574581.5353999999</v>
      </c>
      <c r="CP23" s="33">
        <f t="shared" si="4"/>
        <v>63352.378466666662</v>
      </c>
      <c r="CQ23" s="33">
        <f t="shared" si="4"/>
        <v>9438.2000000000007</v>
      </c>
      <c r="CR23" s="33">
        <f t="shared" si="4"/>
        <v>0</v>
      </c>
      <c r="CS23" s="33">
        <f t="shared" si="4"/>
        <v>0</v>
      </c>
      <c r="CT23" s="33">
        <f t="shared" si="4"/>
        <v>0</v>
      </c>
      <c r="CU23" s="33">
        <f t="shared" si="4"/>
        <v>947.10000000000014</v>
      </c>
      <c r="CV23" s="33">
        <f t="shared" si="4"/>
        <v>1964803.1854000003</v>
      </c>
      <c r="CW23" s="33">
        <f>SUM(CW12:CW22)</f>
        <v>79278.90346666667</v>
      </c>
      <c r="CX23" s="33">
        <f>SUM(CX12:CX22)</f>
        <v>17046.91</v>
      </c>
      <c r="CY23" s="51">
        <f t="shared" si="1"/>
        <v>12999590.942000002</v>
      </c>
      <c r="CZ23" s="51">
        <f t="shared" si="1"/>
        <v>1005035.6233020474</v>
      </c>
      <c r="DA23" s="51">
        <f t="shared" si="1"/>
        <v>1274536.3680999998</v>
      </c>
      <c r="DB23" s="34">
        <f t="shared" si="2"/>
        <v>126.81504401928629</v>
      </c>
      <c r="DC23" s="50">
        <f t="shared" si="0"/>
        <v>2901969.4380000005</v>
      </c>
    </row>
    <row r="24" spans="1:107" ht="18" customHeight="1" x14ac:dyDescent="0.2">
      <c r="A24" s="22"/>
      <c r="L24" s="20"/>
      <c r="AZ24" s="3"/>
      <c r="BQ24" s="48"/>
      <c r="BR24" s="48"/>
      <c r="BS24" s="48"/>
      <c r="BT24" s="49"/>
      <c r="BU24" s="49"/>
      <c r="BV24" s="20"/>
      <c r="BW24" s="20"/>
      <c r="CB24" s="49"/>
      <c r="CC24" s="49"/>
      <c r="CD24" s="49"/>
      <c r="CE24" s="49"/>
      <c r="CF24" s="49"/>
      <c r="CG24" s="49"/>
    </row>
    <row r="25" spans="1:107" ht="16.5" customHeight="1" x14ac:dyDescent="0.2">
      <c r="A25" s="22"/>
      <c r="AZ25" s="3"/>
      <c r="BC25" s="3"/>
      <c r="BQ25" s="48"/>
      <c r="BR25" s="48"/>
      <c r="BS25" s="48"/>
      <c r="BT25" s="49"/>
      <c r="BU25" s="49"/>
      <c r="BV25" s="20"/>
      <c r="BW25" s="20"/>
    </row>
    <row r="26" spans="1:107" ht="16.5" customHeight="1" x14ac:dyDescent="0.2">
      <c r="A26" s="22"/>
      <c r="AZ26" s="3"/>
      <c r="BC26" s="3"/>
    </row>
    <row r="27" spans="1:107" ht="16.5" customHeight="1" x14ac:dyDescent="0.2">
      <c r="A27" s="22"/>
    </row>
    <row r="28" spans="1:107" ht="16.5" customHeight="1" x14ac:dyDescent="0.2">
      <c r="A28" s="22"/>
    </row>
    <row r="29" spans="1:107" ht="16.5" customHeight="1" x14ac:dyDescent="0.2">
      <c r="A29" s="22"/>
    </row>
    <row r="30" spans="1:107" ht="16.5" customHeight="1" x14ac:dyDescent="0.2">
      <c r="A30" s="22"/>
    </row>
    <row r="31" spans="1:107" ht="16.5" customHeight="1" x14ac:dyDescent="0.2">
      <c r="A31" s="22"/>
    </row>
    <row r="32" spans="1:107" ht="16.5" customHeight="1" x14ac:dyDescent="0.2">
      <c r="A32" s="22"/>
    </row>
    <row r="33" spans="1:1" ht="16.5" customHeight="1" x14ac:dyDescent="0.2">
      <c r="A33" s="22"/>
    </row>
    <row r="34" spans="1:1" ht="16.5" customHeight="1" x14ac:dyDescent="0.2">
      <c r="A34" s="22"/>
    </row>
    <row r="35" spans="1:1" ht="16.5" customHeight="1" x14ac:dyDescent="0.2">
      <c r="A35" s="22"/>
    </row>
    <row r="36" spans="1:1" ht="16.5" customHeight="1" x14ac:dyDescent="0.2">
      <c r="A36" s="22"/>
    </row>
    <row r="37" spans="1:1" ht="16.5" customHeight="1" x14ac:dyDescent="0.2">
      <c r="A37" s="22"/>
    </row>
    <row r="38" spans="1:1" ht="16.5" customHeight="1" x14ac:dyDescent="0.2">
      <c r="A38" s="22"/>
    </row>
    <row r="39" spans="1:1" ht="16.5" customHeight="1" x14ac:dyDescent="0.2">
      <c r="A39" s="22"/>
    </row>
    <row r="40" spans="1:1" ht="16.5" customHeight="1" x14ac:dyDescent="0.2">
      <c r="A40" s="22"/>
    </row>
    <row r="41" spans="1:1" ht="16.5" customHeight="1" x14ac:dyDescent="0.2">
      <c r="A41" s="22"/>
    </row>
    <row r="42" spans="1:1" ht="16.5" customHeight="1" x14ac:dyDescent="0.2">
      <c r="A42" s="22"/>
    </row>
    <row r="43" spans="1:1" ht="16.5" customHeight="1" x14ac:dyDescent="0.2">
      <c r="A43" s="22"/>
    </row>
    <row r="44" spans="1:1" ht="16.5" customHeight="1" x14ac:dyDescent="0.2">
      <c r="A44" s="22"/>
    </row>
    <row r="45" spans="1:1" ht="16.5" customHeight="1" x14ac:dyDescent="0.2">
      <c r="A45" s="22"/>
    </row>
    <row r="46" spans="1:1" ht="16.5" customHeight="1" x14ac:dyDescent="0.2">
      <c r="A46" s="22"/>
    </row>
    <row r="47" spans="1:1" ht="16.5" customHeight="1" x14ac:dyDescent="0.2">
      <c r="A47" s="22"/>
    </row>
    <row r="48" spans="1:1" ht="16.5" customHeight="1" x14ac:dyDescent="0.2">
      <c r="A48" s="22"/>
    </row>
    <row r="49" spans="1:1" ht="16.5" customHeight="1" x14ac:dyDescent="0.2">
      <c r="A49" s="22"/>
    </row>
    <row r="50" spans="1:1" ht="16.5" customHeight="1" x14ac:dyDescent="0.2">
      <c r="A50" s="22"/>
    </row>
    <row r="51" spans="1:1" ht="16.5" customHeight="1" x14ac:dyDescent="0.2">
      <c r="A51" s="22"/>
    </row>
    <row r="52" spans="1:1" ht="16.5" customHeight="1" x14ac:dyDescent="0.2">
      <c r="A52" s="22"/>
    </row>
    <row r="53" spans="1:1" ht="16.5" customHeight="1" x14ac:dyDescent="0.2">
      <c r="A53" s="22"/>
    </row>
    <row r="54" spans="1:1" ht="16.5" customHeight="1" x14ac:dyDescent="0.2">
      <c r="A54" s="22"/>
    </row>
    <row r="55" spans="1:1" ht="16.5" customHeight="1" x14ac:dyDescent="0.2">
      <c r="A55" s="22"/>
    </row>
    <row r="56" spans="1:1" ht="16.5" customHeight="1" x14ac:dyDescent="0.2">
      <c r="A56" s="22"/>
    </row>
    <row r="57" spans="1:1" ht="16.5" customHeight="1" x14ac:dyDescent="0.2">
      <c r="A57" s="22"/>
    </row>
    <row r="58" spans="1:1" ht="16.5" customHeight="1" x14ac:dyDescent="0.2">
      <c r="A58" s="22"/>
    </row>
    <row r="59" spans="1:1" ht="16.5" customHeight="1" x14ac:dyDescent="0.2">
      <c r="A59" s="22"/>
    </row>
    <row r="60" spans="1:1" ht="16.5" customHeight="1" x14ac:dyDescent="0.2">
      <c r="A60" s="22"/>
    </row>
    <row r="61" spans="1:1" ht="16.5" customHeight="1" x14ac:dyDescent="0.2">
      <c r="A61" s="22"/>
    </row>
    <row r="62" spans="1:1" ht="16.5" customHeight="1" x14ac:dyDescent="0.2">
      <c r="A62" s="22"/>
    </row>
    <row r="63" spans="1:1" ht="16.5" customHeight="1" x14ac:dyDescent="0.2">
      <c r="A63" s="22"/>
    </row>
    <row r="64" spans="1:1" ht="16.5" customHeight="1" x14ac:dyDescent="0.2">
      <c r="A64" s="22"/>
    </row>
    <row r="65" spans="1:1" ht="16.5" customHeight="1" x14ac:dyDescent="0.2">
      <c r="A65" s="22"/>
    </row>
    <row r="66" spans="1:1" ht="16.5" customHeight="1" x14ac:dyDescent="0.2">
      <c r="A66" s="22"/>
    </row>
    <row r="67" spans="1:1" ht="16.5" customHeight="1" x14ac:dyDescent="0.2">
      <c r="A67" s="22"/>
    </row>
    <row r="68" spans="1:1" ht="16.5" customHeight="1" x14ac:dyDescent="0.2">
      <c r="A68" s="22"/>
    </row>
    <row r="69" spans="1:1" ht="16.5" customHeight="1" x14ac:dyDescent="0.2">
      <c r="A69" s="22"/>
    </row>
    <row r="70" spans="1:1" ht="16.5" customHeight="1" x14ac:dyDescent="0.2">
      <c r="A70" s="22"/>
    </row>
    <row r="71" spans="1:1" ht="16.5" customHeight="1" x14ac:dyDescent="0.2">
      <c r="A71" s="22"/>
    </row>
    <row r="72" spans="1:1" ht="16.5" customHeight="1" x14ac:dyDescent="0.2">
      <c r="A72" s="22"/>
    </row>
    <row r="73" spans="1:1" ht="16.5" customHeight="1" x14ac:dyDescent="0.2">
      <c r="A73" s="22"/>
    </row>
    <row r="74" spans="1:1" ht="16.5" customHeight="1" x14ac:dyDescent="0.2">
      <c r="A74" s="22"/>
    </row>
    <row r="75" spans="1:1" ht="16.5" customHeight="1" x14ac:dyDescent="0.2">
      <c r="A75" s="22"/>
    </row>
    <row r="76" spans="1:1" ht="16.5" customHeight="1" x14ac:dyDescent="0.2">
      <c r="A76" s="22"/>
    </row>
    <row r="77" spans="1:1" ht="16.5" customHeight="1" x14ac:dyDescent="0.2">
      <c r="A77" s="22"/>
    </row>
    <row r="78" spans="1:1" ht="16.5" customHeight="1" x14ac:dyDescent="0.2">
      <c r="A78" s="22"/>
    </row>
    <row r="79" spans="1:1" ht="16.5" customHeight="1" x14ac:dyDescent="0.2">
      <c r="A79" s="22"/>
    </row>
    <row r="80" spans="1:1" ht="16.5" customHeight="1" x14ac:dyDescent="0.2">
      <c r="A80" s="22"/>
    </row>
    <row r="81" spans="1:1" ht="16.5" customHeight="1" x14ac:dyDescent="0.2">
      <c r="A81" s="22"/>
    </row>
    <row r="82" spans="1:1" ht="16.5" customHeight="1" x14ac:dyDescent="0.2">
      <c r="A82" s="22"/>
    </row>
    <row r="83" spans="1:1" ht="16.5" customHeight="1" x14ac:dyDescent="0.2">
      <c r="A83" s="22"/>
    </row>
    <row r="84" spans="1:1" ht="16.5" customHeight="1" x14ac:dyDescent="0.2">
      <c r="A84" s="22"/>
    </row>
    <row r="85" spans="1:1" ht="16.5" customHeight="1" x14ac:dyDescent="0.2">
      <c r="A85" s="22"/>
    </row>
    <row r="86" spans="1:1" ht="16.5" customHeight="1" x14ac:dyDescent="0.2">
      <c r="A86" s="22"/>
    </row>
    <row r="87" spans="1:1" ht="16.5" customHeight="1" x14ac:dyDescent="0.2">
      <c r="A87" s="22"/>
    </row>
    <row r="88" spans="1:1" ht="16.5" customHeight="1" x14ac:dyDescent="0.2">
      <c r="A88" s="22"/>
    </row>
    <row r="89" spans="1:1" ht="16.5" customHeight="1" x14ac:dyDescent="0.2">
      <c r="A89" s="22"/>
    </row>
    <row r="90" spans="1:1" ht="16.5" customHeight="1" x14ac:dyDescent="0.2">
      <c r="A90" s="22"/>
    </row>
    <row r="91" spans="1:1" ht="16.5" customHeight="1" x14ac:dyDescent="0.2">
      <c r="A91" s="22"/>
    </row>
    <row r="92" spans="1:1" ht="16.5" customHeight="1" x14ac:dyDescent="0.2">
      <c r="A92" s="22"/>
    </row>
    <row r="93" spans="1:1" ht="16.5" customHeight="1" x14ac:dyDescent="0.2">
      <c r="A93" s="22"/>
    </row>
    <row r="94" spans="1:1" ht="16.5" customHeight="1" x14ac:dyDescent="0.2">
      <c r="A94" s="22"/>
    </row>
    <row r="95" spans="1:1" ht="16.5" customHeight="1" x14ac:dyDescent="0.2">
      <c r="A95" s="22"/>
    </row>
    <row r="96" spans="1:1" ht="16.5" customHeight="1" x14ac:dyDescent="0.2">
      <c r="A96" s="22"/>
    </row>
    <row r="97" spans="1:1" ht="16.5" customHeight="1" x14ac:dyDescent="0.2">
      <c r="A97" s="22"/>
    </row>
    <row r="98" spans="1:1" ht="16.5" customHeight="1" x14ac:dyDescent="0.2">
      <c r="A98" s="22"/>
    </row>
    <row r="99" spans="1:1" ht="16.5" customHeight="1" x14ac:dyDescent="0.2">
      <c r="A99" s="22"/>
    </row>
    <row r="100" spans="1:1" ht="16.5" customHeight="1" x14ac:dyDescent="0.2">
      <c r="A100" s="22"/>
    </row>
    <row r="101" spans="1:1" ht="16.5" customHeight="1" x14ac:dyDescent="0.2">
      <c r="A101" s="22"/>
    </row>
    <row r="102" spans="1:1" ht="16.5" customHeight="1" x14ac:dyDescent="0.2">
      <c r="A102" s="22"/>
    </row>
    <row r="103" spans="1:1" ht="16.5" customHeight="1" x14ac:dyDescent="0.2">
      <c r="A103" s="22"/>
    </row>
    <row r="104" spans="1:1" ht="16.5" customHeight="1" x14ac:dyDescent="0.2">
      <c r="A104" s="22"/>
    </row>
    <row r="105" spans="1:1" ht="16.5" customHeight="1" x14ac:dyDescent="0.2">
      <c r="A105" s="22"/>
    </row>
    <row r="106" spans="1:1" ht="16.5" customHeight="1" x14ac:dyDescent="0.2">
      <c r="A106" s="22"/>
    </row>
    <row r="107" spans="1:1" ht="16.5" customHeight="1" x14ac:dyDescent="0.2">
      <c r="A107" s="22"/>
    </row>
    <row r="108" spans="1:1" ht="16.5" customHeight="1" x14ac:dyDescent="0.2">
      <c r="A108" s="22"/>
    </row>
    <row r="109" spans="1:1" ht="16.5" customHeight="1" x14ac:dyDescent="0.2">
      <c r="A109" s="22"/>
    </row>
    <row r="110" spans="1:1" ht="16.5" customHeight="1" x14ac:dyDescent="0.2">
      <c r="A110" s="22"/>
    </row>
    <row r="111" spans="1:1" ht="16.5" customHeight="1" x14ac:dyDescent="0.2">
      <c r="A111" s="22"/>
    </row>
    <row r="112" spans="1:1" ht="16.5" customHeight="1" x14ac:dyDescent="0.2">
      <c r="A112" s="22"/>
    </row>
    <row r="113" spans="1:99" ht="16.5" customHeight="1" x14ac:dyDescent="0.2">
      <c r="A113" s="22"/>
    </row>
    <row r="114" spans="1:99" s="23" customFormat="1" ht="22.5" customHeight="1" x14ac:dyDescent="0.2"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</row>
    <row r="115" spans="1:99" s="23" customFormat="1" ht="24" customHeight="1" x14ac:dyDescent="0.2"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</row>
    <row r="116" spans="1:99" s="23" customFormat="1" x14ac:dyDescent="0.2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</row>
    <row r="117" spans="1:99" s="23" customFormat="1" x14ac:dyDescent="0.2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</row>
    <row r="119" spans="1:99" ht="45" customHeight="1" x14ac:dyDescent="0.2"/>
  </sheetData>
  <mergeCells count="116">
    <mergeCell ref="B23:C23"/>
    <mergeCell ref="CK9:CK10"/>
    <mergeCell ref="CL9:CL10"/>
    <mergeCell ref="CM9:CN9"/>
    <mergeCell ref="CO9:CO10"/>
    <mergeCell ref="CP9:CQ9"/>
    <mergeCell ref="CH9:CH10"/>
    <mergeCell ref="CI9:CJ9"/>
    <mergeCell ref="CB9:CB10"/>
    <mergeCell ref="CC9:CD9"/>
    <mergeCell ref="BE9:BF9"/>
    <mergeCell ref="BG9:BG10"/>
    <mergeCell ref="BH9:BI9"/>
    <mergeCell ref="BJ9:BJ10"/>
    <mergeCell ref="BK9:BL9"/>
    <mergeCell ref="BM9:BM10"/>
    <mergeCell ref="BN9:BO9"/>
    <mergeCell ref="BQ9:BQ10"/>
    <mergeCell ref="R9:R10"/>
    <mergeCell ref="S9:U9"/>
    <mergeCell ref="AB9:AB10"/>
    <mergeCell ref="AC9:AE9"/>
    <mergeCell ref="AL9:AL10"/>
    <mergeCell ref="AM9:AN9"/>
    <mergeCell ref="CV9:CV10"/>
    <mergeCell ref="CW9:CX9"/>
    <mergeCell ref="CY9:DB9"/>
    <mergeCell ref="BR9:BS9"/>
    <mergeCell ref="BT9:BT10"/>
    <mergeCell ref="BU9:BV9"/>
    <mergeCell ref="BY9:BY10"/>
    <mergeCell ref="BZ9:CA9"/>
    <mergeCell ref="CR9:CR10"/>
    <mergeCell ref="CE9:CE10"/>
    <mergeCell ref="CF9:CG9"/>
    <mergeCell ref="F9:F10"/>
    <mergeCell ref="G9:I9"/>
    <mergeCell ref="J9:J10"/>
    <mergeCell ref="K9:M9"/>
    <mergeCell ref="N9:N10"/>
    <mergeCell ref="O9:Q9"/>
    <mergeCell ref="F4:I8"/>
    <mergeCell ref="J4:M8"/>
    <mergeCell ref="CS9:CT9"/>
    <mergeCell ref="R7:U8"/>
    <mergeCell ref="AX7:AZ8"/>
    <mergeCell ref="BA7:BC8"/>
    <mergeCell ref="BD7:BF8"/>
    <mergeCell ref="BM7:BO8"/>
    <mergeCell ref="CE6:CG8"/>
    <mergeCell ref="CK6:CK8"/>
    <mergeCell ref="AX6:BF6"/>
    <mergeCell ref="BG6:BI8"/>
    <mergeCell ref="BJ6:BL8"/>
    <mergeCell ref="BM6:BS6"/>
    <mergeCell ref="BT6:BV8"/>
    <mergeCell ref="BW6:BW10"/>
    <mergeCell ref="BP7:BP10"/>
    <mergeCell ref="AY9:AZ9"/>
    <mergeCell ref="AG6:AG11"/>
    <mergeCell ref="AH6:AH10"/>
    <mergeCell ref="AI6:AI10"/>
    <mergeCell ref="CH8:CJ8"/>
    <mergeCell ref="AU9:AU10"/>
    <mergeCell ref="AV9:AW9"/>
    <mergeCell ref="AX9:AX10"/>
    <mergeCell ref="BB9:BC9"/>
    <mergeCell ref="BD9:BD10"/>
    <mergeCell ref="CV4:CX8"/>
    <mergeCell ref="N5:AT5"/>
    <mergeCell ref="AU5:BF5"/>
    <mergeCell ref="BG5:BL5"/>
    <mergeCell ref="BX5:BX9"/>
    <mergeCell ref="AJ6:AJ10"/>
    <mergeCell ref="AK6:AK10"/>
    <mergeCell ref="CL5:CT5"/>
    <mergeCell ref="CB6:CD8"/>
    <mergeCell ref="Y6:Y11"/>
    <mergeCell ref="AL6:AN8"/>
    <mergeCell ref="AO6:AQ8"/>
    <mergeCell ref="AO9:AO10"/>
    <mergeCell ref="AP9:AQ9"/>
    <mergeCell ref="CL6:CN8"/>
    <mergeCell ref="CO6:CQ8"/>
    <mergeCell ref="CR6:CT8"/>
    <mergeCell ref="N7:Q8"/>
    <mergeCell ref="BA9:BA10"/>
    <mergeCell ref="AR9:AR10"/>
    <mergeCell ref="CH6:CJ6"/>
    <mergeCell ref="BQ7:BS8"/>
    <mergeCell ref="CH7:CJ7"/>
    <mergeCell ref="AF6:AF10"/>
    <mergeCell ref="B1:U1"/>
    <mergeCell ref="B2:U2"/>
    <mergeCell ref="S3:U3"/>
    <mergeCell ref="AC3:AE3"/>
    <mergeCell ref="B4:B10"/>
    <mergeCell ref="CU5:CU9"/>
    <mergeCell ref="D4:D10"/>
    <mergeCell ref="E4:E10"/>
    <mergeCell ref="AA6:AA11"/>
    <mergeCell ref="AB6:AE8"/>
    <mergeCell ref="CB5:CG5"/>
    <mergeCell ref="CH5:CJ5"/>
    <mergeCell ref="N4:BV4"/>
    <mergeCell ref="BY4:CA8"/>
    <mergeCell ref="N6:U6"/>
    <mergeCell ref="V6:V10"/>
    <mergeCell ref="W6:W10"/>
    <mergeCell ref="AS9:AT9"/>
    <mergeCell ref="CB4:CQ4"/>
    <mergeCell ref="Z6:Z11"/>
    <mergeCell ref="AR6:AT8"/>
    <mergeCell ref="AU6:AW8"/>
    <mergeCell ref="C4:C10"/>
    <mergeCell ref="X6:X10"/>
  </mergeCells>
  <pageMargins left="0.17" right="0.16" top="0.2" bottom="0.39" header="0.3" footer="0.3"/>
  <pageSetup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4</vt:i4>
      </vt:variant>
    </vt:vector>
  </HeadingPairs>
  <TitlesOfParts>
    <vt:vector size="12" baseType="lpstr">
      <vt:lpstr>Ekamut</vt:lpstr>
      <vt:lpstr>Sheet1</vt:lpstr>
      <vt:lpstr>Mutqer11</vt:lpstr>
      <vt:lpstr>Лист1</vt:lpstr>
      <vt:lpstr>Лист2</vt:lpstr>
      <vt:lpstr>Лист3</vt:lpstr>
      <vt:lpstr>Лист5</vt:lpstr>
      <vt:lpstr>Лист4</vt:lpstr>
      <vt:lpstr>Ekamut!Print_Titles</vt:lpstr>
      <vt:lpstr>Mutqer11!Print_Titles</vt:lpstr>
      <vt:lpstr>Лист4!Print_Titles</vt:lpstr>
      <vt:lpstr>Лист5!Print_Titles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Xanum Petrosyan</cp:lastModifiedBy>
  <cp:lastPrinted>2023-08-15T16:00:02Z</cp:lastPrinted>
  <dcterms:created xsi:type="dcterms:W3CDTF">2002-03-15T09:46:46Z</dcterms:created>
  <dcterms:modified xsi:type="dcterms:W3CDTF">2023-08-21T08:02:52Z</dcterms:modified>
</cp:coreProperties>
</file>